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lszeto\Downloads\LICAT 2023 HTML\June 29\"/>
    </mc:Choice>
  </mc:AlternateContent>
  <xr:revisionPtr revIDLastSave="0" documentId="13_ncr:1_{C9F8083F-BDFE-4802-9362-AB36E4DBF995}" xr6:coauthVersionLast="47" xr6:coauthVersionMax="47" xr10:uidLastSave="{00000000-0000-0000-0000-000000000000}"/>
  <bookViews>
    <workbookView xWindow="20370" yWindow="-120" windowWidth="25440" windowHeight="15390" tabRatio="820" xr2:uid="{00000000-000D-0000-FFFF-FFFF00000000}"/>
  </bookViews>
  <sheets>
    <sheet name="COVER" sheetId="1" r:id="rId1"/>
    <sheet name="10.200" sheetId="2" r:id="rId2"/>
    <sheet name="10.250" sheetId="3" r:id="rId3"/>
    <sheet name="10.300" sheetId="4" r:id="rId4"/>
    <sheet name="10.500" sheetId="33" r:id="rId5"/>
    <sheet name="20.400" sheetId="5" r:id="rId6"/>
    <sheet name="20.500" sheetId="6" r:id="rId7"/>
    <sheet name="30.100" sheetId="8" r:id="rId8"/>
    <sheet name="30.200" sheetId="9" r:id="rId9"/>
    <sheet name="30.300" sheetId="10" r:id="rId10"/>
    <sheet name="30.400" sheetId="11" r:id="rId11"/>
    <sheet name="30.500" sheetId="12" r:id="rId12"/>
    <sheet name="30.600" sheetId="13" r:id="rId13"/>
    <sheet name="40.100" sheetId="14" r:id="rId14"/>
    <sheet name="40.200" sheetId="15" r:id="rId15"/>
    <sheet name="40.300" sheetId="16" r:id="rId16"/>
    <sheet name="50.200" sheetId="18" r:id="rId17"/>
    <sheet name="50.300" sheetId="19" r:id="rId18"/>
    <sheet name="50.400" sheetId="20" r:id="rId19"/>
    <sheet name="50.500" sheetId="21" r:id="rId20"/>
    <sheet name="60.010" sheetId="22" r:id="rId21"/>
    <sheet name="60.020" sheetId="23" r:id="rId22"/>
    <sheet name="60.030" sheetId="24" r:id="rId23"/>
    <sheet name="60.100" sheetId="25" r:id="rId24"/>
    <sheet name="60.200" sheetId="26" r:id="rId25"/>
    <sheet name="60.300" sheetId="27" r:id="rId26"/>
    <sheet name="60.400" sheetId="28" r:id="rId27"/>
    <sheet name="60.500" sheetId="29" r:id="rId28"/>
    <sheet name="70.100" sheetId="30" r:id="rId29"/>
    <sheet name="70.200" sheetId="31" r:id="rId30"/>
  </sheets>
  <definedNames>
    <definedName name="_Fill" localSheetId="4" hidden="1">#REF!</definedName>
    <definedName name="_Fill" localSheetId="5" hidden="1">#REF!</definedName>
    <definedName name="_Fill" localSheetId="6" hidden="1">#REF!</definedName>
    <definedName name="_Fill" localSheetId="12" hidden="1">#REF!</definedName>
    <definedName name="_Fill" localSheetId="14" hidden="1">#REF!</definedName>
    <definedName name="_Fill" localSheetId="15" hidden="1">#REF!</definedName>
    <definedName name="_Fill" localSheetId="20" hidden="1">#REF!</definedName>
    <definedName name="_Fill" localSheetId="21" hidden="1">#REF!</definedName>
    <definedName name="_Fill" localSheetId="22" hidden="1">#REF!</definedName>
    <definedName name="_Fill" hidden="1">#REF!</definedName>
    <definedName name="_Key1" localSheetId="4" hidden="1">#REF!</definedName>
    <definedName name="_Key1" localSheetId="5" hidden="1">#REF!</definedName>
    <definedName name="_Key1" localSheetId="6" hidden="1">#REF!</definedName>
    <definedName name="_Key1" localSheetId="12" hidden="1">#REF!</definedName>
    <definedName name="_Key1" localSheetId="14" hidden="1">#REF!</definedName>
    <definedName name="_Key1" localSheetId="15" hidden="1">#REF!</definedName>
    <definedName name="_Key1" localSheetId="20" hidden="1">#REF!</definedName>
    <definedName name="_Key1" localSheetId="21" hidden="1">#REF!</definedName>
    <definedName name="_Key1" localSheetId="22" hidden="1">#REF!</definedName>
    <definedName name="_Key1" hidden="1">#REF!</definedName>
    <definedName name="_keys" localSheetId="4" hidden="1">#REF!</definedName>
    <definedName name="_keys" localSheetId="5" hidden="1">#REF!</definedName>
    <definedName name="_keys" localSheetId="6" hidden="1">#REF!</definedName>
    <definedName name="_keys" localSheetId="12" hidden="1">#REF!</definedName>
    <definedName name="_keys" localSheetId="14" hidden="1">#REF!</definedName>
    <definedName name="_keys" localSheetId="15" hidden="1">#REF!</definedName>
    <definedName name="_keys" localSheetId="20" hidden="1">#REF!</definedName>
    <definedName name="_keys" localSheetId="21" hidden="1">#REF!</definedName>
    <definedName name="_keys" localSheetId="22" hidden="1">#REF!</definedName>
    <definedName name="_keys" hidden="1">#REF!</definedName>
    <definedName name="_Order1" hidden="1">255</definedName>
    <definedName name="_Order2" localSheetId="1" hidden="1">0</definedName>
    <definedName name="_Order2" localSheetId="3" hidden="1">0</definedName>
    <definedName name="_Order2" hidden="1">255</definedName>
    <definedName name="_Parse_In" localSheetId="4" hidden="1">#REF!</definedName>
    <definedName name="_Parse_In" localSheetId="5" hidden="1">#REF!</definedName>
    <definedName name="_Parse_In" localSheetId="6" hidden="1">#REF!</definedName>
    <definedName name="_Parse_In" localSheetId="12" hidden="1">#REF!</definedName>
    <definedName name="_Parse_In" localSheetId="14" hidden="1">#REF!</definedName>
    <definedName name="_Parse_In" localSheetId="15" hidden="1">#REF!</definedName>
    <definedName name="_Parse_In" localSheetId="20" hidden="1">#REF!</definedName>
    <definedName name="_Parse_In" localSheetId="21" hidden="1">#REF!</definedName>
    <definedName name="_Parse_In" localSheetId="22" hidden="1">#REF!</definedName>
    <definedName name="_Parse_In" hidden="1">#REF!</definedName>
    <definedName name="_Regression_Int" localSheetId="28" hidden="1">1</definedName>
    <definedName name="_Regression_Int" localSheetId="0" hidden="1">1</definedName>
    <definedName name="_Sort" localSheetId="4" hidden="1">#REF!</definedName>
    <definedName name="_Sort" localSheetId="5" hidden="1">#REF!</definedName>
    <definedName name="_Sort" localSheetId="6" hidden="1">#REF!</definedName>
    <definedName name="_Sort" localSheetId="12" hidden="1">#REF!</definedName>
    <definedName name="_Sort" localSheetId="14" hidden="1">#REF!</definedName>
    <definedName name="_Sort" localSheetId="15" hidden="1">#REF!</definedName>
    <definedName name="_Sort" localSheetId="20" hidden="1">#REF!</definedName>
    <definedName name="_Sort" localSheetId="21" hidden="1">#REF!</definedName>
    <definedName name="_Sort" localSheetId="22" hidden="1">#REF!</definedName>
    <definedName name="_Sort" hidden="1">#REF!</definedName>
    <definedName name="anscount" hidden="1">1</definedName>
    <definedName name="f" localSheetId="4" hidden="1">#REF!</definedName>
    <definedName name="f" localSheetId="5" hidden="1">#REF!</definedName>
    <definedName name="f" localSheetId="6" hidden="1">#REF!</definedName>
    <definedName name="f" localSheetId="12" hidden="1">#REF!</definedName>
    <definedName name="f" localSheetId="14" hidden="1">#REF!</definedName>
    <definedName name="f" localSheetId="15" hidden="1">#REF!</definedName>
    <definedName name="f" localSheetId="20" hidden="1">#REF!</definedName>
    <definedName name="f" localSheetId="21" hidden="1">#REF!</definedName>
    <definedName name="f" localSheetId="22" hidden="1">#REF!</definedName>
    <definedName name="f" hidden="1">#REF!</definedName>
    <definedName name="fffff" localSheetId="4" hidden="1">#REF!</definedName>
    <definedName name="fffff" localSheetId="5" hidden="1">#REF!</definedName>
    <definedName name="fffff" localSheetId="6" hidden="1">#REF!</definedName>
    <definedName name="fffff" localSheetId="12" hidden="1">#REF!</definedName>
    <definedName name="fffff" localSheetId="20" hidden="1">#REF!</definedName>
    <definedName name="fffff" localSheetId="21" hidden="1">#REF!</definedName>
    <definedName name="fffff" localSheetId="22" hidden="1">#REF!</definedName>
    <definedName name="fffff" hidden="1">#REF!</definedName>
    <definedName name="Z_10071406_5415_425D_948E_2D821A4F8DEB_.wvu.PrintArea" localSheetId="1" hidden="1">'10.200'!$A$5:$L$51</definedName>
    <definedName name="Z_10071406_5415_425D_948E_2D821A4F8DEB_.wvu.PrintArea" localSheetId="5" hidden="1">'20.400'!$A$1:$C$49</definedName>
    <definedName name="Z_10071406_5415_425D_948E_2D821A4F8DEB_.wvu.PrintArea" localSheetId="7" hidden="1">'30.100'!$A$4:$Q$35</definedName>
    <definedName name="Z_10071406_5415_425D_948E_2D821A4F8DEB_.wvu.PrintArea" localSheetId="8" hidden="1">'30.200'!$A$4:$C$45</definedName>
    <definedName name="Z_10071406_5415_425D_948E_2D821A4F8DEB_.wvu.PrintArea" localSheetId="9" hidden="1">'30.300'!$A$4:$C$36</definedName>
    <definedName name="Z_10071406_5415_425D_948E_2D821A4F8DEB_.wvu.PrintArea" localSheetId="10" hidden="1">'30.400'!$A$4:$C$38</definedName>
    <definedName name="Z_10071406_5415_425D_948E_2D821A4F8DEB_.wvu.PrintArea" localSheetId="11" hidden="1">'30.500'!$A$4:$N$28</definedName>
    <definedName name="Z_10071406_5415_425D_948E_2D821A4F8DEB_.wvu.PrintArea" localSheetId="12" hidden="1">'30.600'!$A$4:$C$46</definedName>
    <definedName name="Z_10071406_5415_425D_948E_2D821A4F8DEB_.wvu.PrintArea" localSheetId="13" hidden="1">'40.100'!$B$4:$U$62</definedName>
    <definedName name="Z_10071406_5415_425D_948E_2D821A4F8DEB_.wvu.PrintArea" localSheetId="16" hidden="1">'50.200'!$A$4:$N$25</definedName>
    <definedName name="Z_10071406_5415_425D_948E_2D821A4F8DEB_.wvu.PrintArea" localSheetId="17" hidden="1">'50.300'!$A$4:$H$23</definedName>
    <definedName name="Z_10071406_5415_425D_948E_2D821A4F8DEB_.wvu.PrintArea" localSheetId="18" hidden="1">'50.400'!$A$3:$K$33</definedName>
    <definedName name="Z_10071406_5415_425D_948E_2D821A4F8DEB_.wvu.PrintArea" localSheetId="20" hidden="1">'60.010'!$A$1:$O$41</definedName>
    <definedName name="Z_10071406_5415_425D_948E_2D821A4F8DEB_.wvu.PrintArea" localSheetId="21" hidden="1">'60.020'!$A$1:$O$40</definedName>
    <definedName name="Z_10071406_5415_425D_948E_2D821A4F8DEB_.wvu.PrintArea" localSheetId="22" hidden="1">'60.030'!$A$1:$O$40</definedName>
    <definedName name="Z_7C10E70B_CA2F_4DD3_A65F_D2F324708369_.wvu.PrintArea" localSheetId="1" hidden="1">'10.200'!$A$5:$L$51</definedName>
    <definedName name="Z_7C10E70B_CA2F_4DD3_A65F_D2F324708369_.wvu.PrintArea" localSheetId="5" hidden="1">'20.400'!$A$1:$C$49</definedName>
    <definedName name="Z_7C10E70B_CA2F_4DD3_A65F_D2F324708369_.wvu.PrintArea" localSheetId="7" hidden="1">'30.100'!$A$4:$Q$35</definedName>
    <definedName name="Z_7C10E70B_CA2F_4DD3_A65F_D2F324708369_.wvu.PrintArea" localSheetId="8" hidden="1">'30.200'!$A$4:$C$45</definedName>
    <definedName name="Z_7C10E70B_CA2F_4DD3_A65F_D2F324708369_.wvu.PrintArea" localSheetId="9" hidden="1">'30.300'!$A$4:$C$36</definedName>
    <definedName name="Z_7C10E70B_CA2F_4DD3_A65F_D2F324708369_.wvu.PrintArea" localSheetId="10" hidden="1">'30.400'!$A$4:$C$38</definedName>
    <definedName name="Z_7C10E70B_CA2F_4DD3_A65F_D2F324708369_.wvu.PrintArea" localSheetId="11" hidden="1">'30.500'!$A$4:$N$28</definedName>
    <definedName name="Z_7C10E70B_CA2F_4DD3_A65F_D2F324708369_.wvu.PrintArea" localSheetId="12" hidden="1">'30.600'!$A$4:$C$46</definedName>
    <definedName name="Z_7C10E70B_CA2F_4DD3_A65F_D2F324708369_.wvu.PrintArea" localSheetId="13" hidden="1">'40.100'!$B$4:$U$62</definedName>
    <definedName name="Z_7C10E70B_CA2F_4DD3_A65F_D2F324708369_.wvu.PrintArea" localSheetId="16" hidden="1">'50.200'!$A$4:$N$25</definedName>
    <definedName name="Z_7C10E70B_CA2F_4DD3_A65F_D2F324708369_.wvu.PrintArea" localSheetId="17" hidden="1">'50.300'!$A$4:$H$23</definedName>
    <definedName name="Z_7C10E70B_CA2F_4DD3_A65F_D2F324708369_.wvu.PrintArea" localSheetId="18" hidden="1">'50.400'!$A$3:$K$33</definedName>
    <definedName name="Z_7C10E70B_CA2F_4DD3_A65F_D2F324708369_.wvu.PrintArea" localSheetId="20" hidden="1">'60.010'!$A$1:$O$41</definedName>
    <definedName name="Z_7C10E70B_CA2F_4DD3_A65F_D2F324708369_.wvu.PrintArea" localSheetId="21" hidden="1">'60.020'!$A$1:$O$40</definedName>
    <definedName name="Z_7C10E70B_CA2F_4DD3_A65F_D2F324708369_.wvu.PrintArea" localSheetId="22" hidden="1">'60.030'!$A$1:$O$40</definedName>
    <definedName name="Z_91D0648A_97F4_4F83_B228_CDCBEBFD7225_.wvu.PrintArea" localSheetId="1" hidden="1">'10.200'!$A$5:$L$51</definedName>
    <definedName name="Z_91D0648A_97F4_4F83_B228_CDCBEBFD7225_.wvu.PrintArea" localSheetId="7" hidden="1">'30.100'!$A$4:$Q$35</definedName>
    <definedName name="Z_91D0648A_97F4_4F83_B228_CDCBEBFD7225_.wvu.PrintArea" localSheetId="8" hidden="1">'30.200'!$A$4:$C$45</definedName>
    <definedName name="Z_91D0648A_97F4_4F83_B228_CDCBEBFD7225_.wvu.PrintArea" localSheetId="9" hidden="1">'30.300'!$A$4:$C$36</definedName>
    <definedName name="Z_91D0648A_97F4_4F83_B228_CDCBEBFD7225_.wvu.PrintArea" localSheetId="10" hidden="1">'30.400'!$A$4:$C$38</definedName>
    <definedName name="Z_91D0648A_97F4_4F83_B228_CDCBEBFD7225_.wvu.PrintArea" localSheetId="11" hidden="1">'30.500'!$A$4:$N$28</definedName>
    <definedName name="Z_91D0648A_97F4_4F83_B228_CDCBEBFD7225_.wvu.PrintArea" localSheetId="12" hidden="1">'30.600'!$A$4:$C$46</definedName>
    <definedName name="Z_91D0648A_97F4_4F83_B228_CDCBEBFD7225_.wvu.PrintArea" localSheetId="13" hidden="1">'40.100'!$B$4:$U$62</definedName>
    <definedName name="Z_91D0648A_97F4_4F83_B228_CDCBEBFD7225_.wvu.PrintArea" localSheetId="16" hidden="1">'50.200'!$A$4:$N$25</definedName>
    <definedName name="Z_91D0648A_97F4_4F83_B228_CDCBEBFD7225_.wvu.PrintArea" localSheetId="17" hidden="1">'50.300'!$A$4:$H$23</definedName>
    <definedName name="Z_91D0648A_97F4_4F83_B228_CDCBEBFD7225_.wvu.PrintArea" localSheetId="18" hidden="1">'50.400'!$A$3:$K$33</definedName>
    <definedName name="Z_91D0648A_97F4_4F83_B228_CDCBEBFD7225_.wvu.PrintArea" localSheetId="20" hidden="1">'60.010'!$A$1:$O$41</definedName>
    <definedName name="Z_91D0648A_97F4_4F83_B228_CDCBEBFD7225_.wvu.PrintArea" localSheetId="21" hidden="1">'60.020'!$A$1:$O$40</definedName>
    <definedName name="Z_91D0648A_97F4_4F83_B228_CDCBEBFD7225_.wvu.PrintArea" localSheetId="22" hidden="1">'60.030'!$A$1:$O$40</definedName>
    <definedName name="Z_B232EC41_FA91_4761_896A_6152EABD1429_.wvu.PrintArea" localSheetId="5" hidden="1">'20.400'!$A$1:$C$45</definedName>
    <definedName name="Z_B232EC41_FA91_4761_896A_6152EABD1429_.wvu.PrintArea" localSheetId="6" hidden="1">'20.500'!$A$1:$C$32</definedName>
    <definedName name="Z_B232EC41_FA91_4761_896A_6152EABD1429_.wvu.PrintArea" localSheetId="7" hidden="1">'30.100'!$A$1:$Q$38</definedName>
    <definedName name="Z_B232EC41_FA91_4761_896A_6152EABD1429_.wvu.PrintArea" localSheetId="8" hidden="1">'30.200'!$A$1:$AJ$71</definedName>
    <definedName name="Z_B232EC41_FA91_4761_896A_6152EABD1429_.wvu.PrintArea" localSheetId="9" hidden="1">'30.300'!$A$1:$AJ$78</definedName>
    <definedName name="Z_B232EC41_FA91_4761_896A_6152EABD1429_.wvu.PrintArea" localSheetId="10" hidden="1">'30.400'!$A$1:$AM$64</definedName>
    <definedName name="Z_B232EC41_FA91_4761_896A_6152EABD1429_.wvu.PrintArea" localSheetId="11" hidden="1">'30.500'!$A$1:$Q$33</definedName>
    <definedName name="Z_B232EC41_FA91_4761_896A_6152EABD1429_.wvu.PrintArea" localSheetId="12" hidden="1">'30.600'!$A$1:$AJ$71</definedName>
    <definedName name="Z_B232EC41_FA91_4761_896A_6152EABD1429_.wvu.PrintArea" localSheetId="13" hidden="1">'40.100'!$A$1:$AB$62</definedName>
    <definedName name="Z_B232EC41_FA91_4761_896A_6152EABD1429_.wvu.PrintArea" localSheetId="16" hidden="1">'50.200'!$A$1:$M$37</definedName>
    <definedName name="Z_B232EC41_FA91_4761_896A_6152EABD1429_.wvu.PrintArea" localSheetId="17" hidden="1">'50.300'!$A$1:$H$27</definedName>
    <definedName name="Z_B232EC41_FA91_4761_896A_6152EABD1429_.wvu.PrintArea" localSheetId="18" hidden="1">'50.400'!$A$1:$M$33</definedName>
    <definedName name="Z_B232EC41_FA91_4761_896A_6152EABD1429_.wvu.PrintArea" localSheetId="19" hidden="1">'50.500'!$A$1:$O$40</definedName>
    <definedName name="Z_B232EC41_FA91_4761_896A_6152EABD1429_.wvu.PrintArea" localSheetId="20" hidden="1">'60.010'!$A$1:$O$41</definedName>
    <definedName name="Z_B232EC41_FA91_4761_896A_6152EABD1429_.wvu.PrintArea" localSheetId="21" hidden="1">'60.020'!$A$1:$O$40</definedName>
    <definedName name="Z_B232EC41_FA91_4761_896A_6152EABD1429_.wvu.PrintArea" localSheetId="22" hidden="1">'60.030'!$A$1:$O$40</definedName>
    <definedName name="Z_B232EC41_FA91_4761_896A_6152EABD1429_.wvu.PrintArea" localSheetId="23" hidden="1">'60.100'!$A$1:$Q$24</definedName>
    <definedName name="Z_B232EC41_FA91_4761_896A_6152EABD1429_.wvu.PrintArea" localSheetId="24" hidden="1">'60.200'!$A$1:$O$16</definedName>
    <definedName name="Z_B232EC41_FA91_4761_896A_6152EABD1429_.wvu.PrintArea" localSheetId="25" hidden="1">'60.300'!$A$1:$AE$47</definedName>
    <definedName name="Z_B232EC41_FA91_4761_896A_6152EABD1429_.wvu.PrintArea" localSheetId="26" hidden="1">'60.400'!$A$1:$AA$41</definedName>
    <definedName name="Z_B232EC41_FA91_4761_896A_6152EABD1429_.wvu.PrintArea" localSheetId="27" hidden="1">'60.500'!$A$1:$M$13</definedName>
    <definedName name="Z_B232EC41_FA91_4761_896A_6152EABD1429_.wvu.PrintArea" localSheetId="29" hidden="1">'70.200'!$A$1:$AG$25</definedName>
    <definedName name="Z_EE1933C6_8392_46A4_85D3_94F99845B8F8_.wvu.PrintArea" localSheetId="1" hidden="1">'10.200'!$A$5:$L$51</definedName>
    <definedName name="Z_EE1933C6_8392_46A4_85D3_94F99845B8F8_.wvu.PrintArea" localSheetId="7" hidden="1">'30.100'!$A$4:$Q$35</definedName>
    <definedName name="Z_EE1933C6_8392_46A4_85D3_94F99845B8F8_.wvu.PrintArea" localSheetId="8" hidden="1">'30.200'!$A$4:$C$45</definedName>
    <definedName name="Z_EE1933C6_8392_46A4_85D3_94F99845B8F8_.wvu.PrintArea" localSheetId="9" hidden="1">'30.300'!$A$4:$C$36</definedName>
    <definedName name="Z_EE1933C6_8392_46A4_85D3_94F99845B8F8_.wvu.PrintArea" localSheetId="10" hidden="1">'30.400'!$A$4:$C$38</definedName>
    <definedName name="Z_EE1933C6_8392_46A4_85D3_94F99845B8F8_.wvu.PrintArea" localSheetId="11" hidden="1">'30.500'!$A$4:$N$28</definedName>
    <definedName name="Z_EE1933C6_8392_46A4_85D3_94F99845B8F8_.wvu.PrintArea" localSheetId="12" hidden="1">'30.600'!$A$4:$C$46</definedName>
    <definedName name="Z_EE1933C6_8392_46A4_85D3_94F99845B8F8_.wvu.PrintArea" localSheetId="13" hidden="1">'40.100'!$B$4:$U$62</definedName>
    <definedName name="Z_EE1933C6_8392_46A4_85D3_94F99845B8F8_.wvu.PrintArea" localSheetId="16" hidden="1">'50.200'!$A$4:$N$25</definedName>
    <definedName name="Z_EE1933C6_8392_46A4_85D3_94F99845B8F8_.wvu.PrintArea" localSheetId="17" hidden="1">'50.300'!$A$4:$H$23</definedName>
    <definedName name="Z_EE1933C6_8392_46A4_85D3_94F99845B8F8_.wvu.PrintArea" localSheetId="18" hidden="1">'50.400'!$A$3:$K$33</definedName>
    <definedName name="Z_EE1933C6_8392_46A4_85D3_94F99845B8F8_.wvu.PrintArea" localSheetId="20" hidden="1">'60.010'!$A$1:$O$41</definedName>
    <definedName name="Z_EE1933C6_8392_46A4_85D3_94F99845B8F8_.wvu.PrintArea" localSheetId="21" hidden="1">'60.020'!$A$1:$O$40</definedName>
    <definedName name="Z_EE1933C6_8392_46A4_85D3_94F99845B8F8_.wvu.PrintArea" localSheetId="22" hidden="1">'60.030'!$A$1:$O$40</definedName>
  </definedNames>
  <calcPr calcId="191029"/>
  <customWorkbookViews>
    <customWorkbookView name="Beith, Anna - Personal View" guid="{7C10E70B-CA2F-4DD3-A65F-D2F324708369}" mergeInterval="0" personalView="1" maximized="1" windowWidth="1920" windowHeight="807" tabRatio="849" activeSheetId="1"/>
    <customWorkbookView name="Lee, Jin - Personal View" guid="{EE1933C6-8392-46A4-85D3-94F99845B8F8}" mergeInterval="0" personalView="1" maximized="1" windowWidth="1680" windowHeight="812" tabRatio="609" activeSheetId="1"/>
    <customWorkbookView name="Boule, Francois - Personal View" guid="{10071406-5415-425D-948E-2D821A4F8DEB}" mergeInterval="0" personalView="1" xWindow="9" yWindow="31" windowWidth="660" windowHeight="761" tabRatio="849"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9" i="2" l="1"/>
  <c r="U26" i="10" l="1"/>
  <c r="D35" i="22" l="1"/>
  <c r="F35" i="22"/>
  <c r="H35" i="22"/>
  <c r="J35" i="22"/>
  <c r="L35" i="22"/>
  <c r="N35" i="22"/>
  <c r="N15" i="24" l="1"/>
  <c r="N16" i="24"/>
  <c r="N17" i="24"/>
  <c r="D17" i="24" l="1"/>
  <c r="F17" i="24" s="1"/>
  <c r="H17" i="24" s="1"/>
  <c r="J17" i="24" s="1"/>
  <c r="L17" i="24" s="1"/>
  <c r="D16" i="24"/>
  <c r="F16" i="24" s="1"/>
  <c r="H16" i="24" s="1"/>
  <c r="J16" i="24" s="1"/>
  <c r="L16" i="24" s="1"/>
  <c r="D15" i="24"/>
  <c r="F15" i="24" s="1"/>
  <c r="H15" i="24" s="1"/>
  <c r="J15" i="24" s="1"/>
  <c r="L15" i="24" s="1"/>
  <c r="AF14" i="31"/>
  <c r="AF13" i="31"/>
  <c r="AF12" i="31"/>
  <c r="AF11" i="31"/>
  <c r="AF20" i="30"/>
  <c r="AF19" i="30"/>
  <c r="AF18" i="30"/>
  <c r="AF17" i="30"/>
  <c r="AF16" i="30"/>
  <c r="AF15" i="30"/>
  <c r="AF14" i="30"/>
  <c r="AF13" i="30"/>
  <c r="AF12" i="30"/>
  <c r="AF11" i="30"/>
  <c r="F44" i="27"/>
  <c r="L30" i="20"/>
  <c r="L29" i="20"/>
  <c r="L28" i="20"/>
  <c r="L27" i="20"/>
  <c r="L26" i="20"/>
  <c r="L25" i="20"/>
  <c r="L24" i="20"/>
  <c r="L23" i="20"/>
  <c r="G30" i="20"/>
  <c r="G29" i="20"/>
  <c r="G28" i="20"/>
  <c r="G27" i="20"/>
  <c r="G26" i="20"/>
  <c r="G25" i="20"/>
  <c r="G24" i="20"/>
  <c r="G23" i="20"/>
  <c r="O18" i="20"/>
  <c r="O17" i="20"/>
  <c r="O16" i="20"/>
  <c r="O15" i="20"/>
  <c r="O14" i="20"/>
  <c r="O13" i="20"/>
  <c r="O12" i="20"/>
  <c r="O11" i="20"/>
  <c r="L18" i="20"/>
  <c r="L17" i="20"/>
  <c r="L16" i="20"/>
  <c r="L15" i="20"/>
  <c r="L14" i="20"/>
  <c r="L13" i="20"/>
  <c r="L12" i="20"/>
  <c r="L11" i="20"/>
  <c r="J18" i="20"/>
  <c r="J17" i="20"/>
  <c r="J16" i="20"/>
  <c r="J15" i="20"/>
  <c r="J14" i="20"/>
  <c r="J13" i="20"/>
  <c r="J12" i="20"/>
  <c r="J11" i="20"/>
  <c r="G18" i="20"/>
  <c r="G17" i="20"/>
  <c r="G16" i="20"/>
  <c r="G15" i="20"/>
  <c r="G14" i="20"/>
  <c r="G13" i="20"/>
  <c r="G12" i="20"/>
  <c r="G11" i="20"/>
  <c r="Y45" i="13"/>
  <c r="AA45" i="13" s="1"/>
  <c r="AC45" i="13" s="1"/>
  <c r="AE45" i="13" s="1"/>
  <c r="Y44" i="13"/>
  <c r="AA44" i="13" s="1"/>
  <c r="AC44" i="13" s="1"/>
  <c r="AE44" i="13" s="1"/>
  <c r="Y43" i="13"/>
  <c r="AA43" i="13" s="1"/>
  <c r="AC43" i="13" s="1"/>
  <c r="AE43" i="13" s="1"/>
  <c r="Y42" i="13"/>
  <c r="AA42" i="13" s="1"/>
  <c r="AC42" i="13" s="1"/>
  <c r="AE42" i="13" s="1"/>
  <c r="Y41" i="13"/>
  <c r="AA41" i="13" s="1"/>
  <c r="AC41" i="13" s="1"/>
  <c r="AE41" i="13" s="1"/>
  <c r="Y40" i="13"/>
  <c r="AA40" i="13" s="1"/>
  <c r="AC40" i="13" s="1"/>
  <c r="AE40" i="13" s="1"/>
  <c r="Y39" i="13"/>
  <c r="AA39" i="13" s="1"/>
  <c r="AC39" i="13" s="1"/>
  <c r="AE39" i="13" s="1"/>
  <c r="Y38" i="13"/>
  <c r="AA38" i="13" s="1"/>
  <c r="AC38" i="13" s="1"/>
  <c r="AE38" i="13" s="1"/>
  <c r="Y37" i="13"/>
  <c r="AA37" i="13" s="1"/>
  <c r="AC37" i="13" s="1"/>
  <c r="AE37" i="13" s="1"/>
  <c r="U22" i="13"/>
  <c r="W22" i="13" s="1"/>
  <c r="Y22" i="13" s="1"/>
  <c r="AA22" i="13" s="1"/>
  <c r="AC22" i="13" s="1"/>
  <c r="AE22" i="13" s="1"/>
  <c r="AG22" i="13" s="1"/>
  <c r="AI22" i="13" s="1"/>
  <c r="U21" i="13"/>
  <c r="W21" i="13" s="1"/>
  <c r="Y21" i="13" s="1"/>
  <c r="AA21" i="13" s="1"/>
  <c r="AC21" i="13" s="1"/>
  <c r="AE21" i="13" s="1"/>
  <c r="AG21" i="13" s="1"/>
  <c r="AI21" i="13" s="1"/>
  <c r="U20" i="13"/>
  <c r="W20" i="13" s="1"/>
  <c r="Y20" i="13" s="1"/>
  <c r="AA20" i="13" s="1"/>
  <c r="AC20" i="13" s="1"/>
  <c r="AE20" i="13" s="1"/>
  <c r="AG20" i="13" s="1"/>
  <c r="AI20" i="13" s="1"/>
  <c r="U19" i="13"/>
  <c r="U18" i="13"/>
  <c r="U17" i="13"/>
  <c r="W17" i="13" s="1"/>
  <c r="Y17" i="13" s="1"/>
  <c r="AA17" i="13" s="1"/>
  <c r="AC17" i="13" s="1"/>
  <c r="AE17" i="13" s="1"/>
  <c r="AG17" i="13" s="1"/>
  <c r="AI17" i="13" s="1"/>
  <c r="U16" i="13"/>
  <c r="W16" i="13" s="1"/>
  <c r="Y16" i="13" s="1"/>
  <c r="AA16" i="13" s="1"/>
  <c r="AC16" i="13" s="1"/>
  <c r="AE16" i="13" s="1"/>
  <c r="AG16" i="13" s="1"/>
  <c r="AI16" i="13" s="1"/>
  <c r="U15" i="13"/>
  <c r="W15" i="13" s="1"/>
  <c r="Y15" i="13" s="1"/>
  <c r="AA15" i="13" s="1"/>
  <c r="AC15" i="13" s="1"/>
  <c r="AE15" i="13" s="1"/>
  <c r="AG15" i="13" s="1"/>
  <c r="AI15" i="13" s="1"/>
  <c r="U14" i="13"/>
  <c r="W14" i="13" s="1"/>
  <c r="Y14" i="13" s="1"/>
  <c r="AA14" i="13" s="1"/>
  <c r="AC14" i="13" s="1"/>
  <c r="AE14" i="13" s="1"/>
  <c r="AG14" i="13" s="1"/>
  <c r="AI14" i="13" s="1"/>
  <c r="U13" i="13"/>
  <c r="W13" i="13" s="1"/>
  <c r="Y13" i="13" s="1"/>
  <c r="AA13" i="13" s="1"/>
  <c r="AC13" i="13" s="1"/>
  <c r="AE13" i="13" s="1"/>
  <c r="AG13" i="13" s="1"/>
  <c r="AI13" i="13" s="1"/>
  <c r="U12" i="13"/>
  <c r="W12" i="13" s="1"/>
  <c r="Y12" i="13" s="1"/>
  <c r="AA12" i="13" s="1"/>
  <c r="AC12" i="13" s="1"/>
  <c r="AE12" i="13" s="1"/>
  <c r="AG12" i="13" s="1"/>
  <c r="AI12" i="13" s="1"/>
  <c r="W19" i="13"/>
  <c r="Y19" i="13" s="1"/>
  <c r="AA19" i="13" s="1"/>
  <c r="AC19" i="13" s="1"/>
  <c r="AE19" i="13" s="1"/>
  <c r="AG19" i="13" s="1"/>
  <c r="AI19" i="13" s="1"/>
  <c r="W18" i="13"/>
  <c r="Y18" i="13" s="1"/>
  <c r="AA18" i="13" s="1"/>
  <c r="AC18" i="13" s="1"/>
  <c r="AE18" i="13" s="1"/>
  <c r="AG18" i="13" s="1"/>
  <c r="AI18" i="13" s="1"/>
  <c r="U34" i="13"/>
  <c r="W34" i="13" s="1"/>
  <c r="Y34" i="13" s="1"/>
  <c r="AA34" i="13" s="1"/>
  <c r="AC34" i="13" s="1"/>
  <c r="AE34" i="13" s="1"/>
  <c r="AG34" i="13" s="1"/>
  <c r="AI34" i="13" s="1"/>
  <c r="U33" i="13"/>
  <c r="W33" i="13" s="1"/>
  <c r="Y33" i="13" s="1"/>
  <c r="AA33" i="13" s="1"/>
  <c r="AC33" i="13" s="1"/>
  <c r="AE33" i="13" s="1"/>
  <c r="AG33" i="13" s="1"/>
  <c r="AI33" i="13" s="1"/>
  <c r="U32" i="13"/>
  <c r="W32" i="13" s="1"/>
  <c r="Y32" i="13" s="1"/>
  <c r="AA32" i="13" s="1"/>
  <c r="AC32" i="13" s="1"/>
  <c r="AE32" i="13" s="1"/>
  <c r="AG32" i="13" s="1"/>
  <c r="AI32" i="13" s="1"/>
  <c r="U31" i="13"/>
  <c r="W31" i="13" s="1"/>
  <c r="Y31" i="13" s="1"/>
  <c r="AA31" i="13" s="1"/>
  <c r="AC31" i="13" s="1"/>
  <c r="AE31" i="13" s="1"/>
  <c r="AG31" i="13" s="1"/>
  <c r="AI31" i="13" s="1"/>
  <c r="U30" i="13"/>
  <c r="W30" i="13" s="1"/>
  <c r="Y30" i="13" s="1"/>
  <c r="AA30" i="13" s="1"/>
  <c r="AC30" i="13" s="1"/>
  <c r="AE30" i="13" s="1"/>
  <c r="AG30" i="13" s="1"/>
  <c r="AI30" i="13" s="1"/>
  <c r="U29" i="13"/>
  <c r="W29" i="13" s="1"/>
  <c r="Y29" i="13" s="1"/>
  <c r="AA29" i="13" s="1"/>
  <c r="AC29" i="13" s="1"/>
  <c r="AE29" i="13" s="1"/>
  <c r="AG29" i="13" s="1"/>
  <c r="AI29" i="13" s="1"/>
  <c r="U28" i="13"/>
  <c r="W28" i="13" s="1"/>
  <c r="Y28" i="13" s="1"/>
  <c r="AA28" i="13" s="1"/>
  <c r="AC28" i="13" s="1"/>
  <c r="AE28" i="13" s="1"/>
  <c r="AG28" i="13" s="1"/>
  <c r="AI28" i="13" s="1"/>
  <c r="U27" i="13"/>
  <c r="W27" i="13" s="1"/>
  <c r="Y27" i="13" s="1"/>
  <c r="AA27" i="13" s="1"/>
  <c r="AC27" i="13" s="1"/>
  <c r="AE27" i="13" s="1"/>
  <c r="AG27" i="13" s="1"/>
  <c r="AI27" i="13" s="1"/>
  <c r="U26" i="13"/>
  <c r="W26" i="13" s="1"/>
  <c r="Y26" i="13" s="1"/>
  <c r="AA26" i="13" s="1"/>
  <c r="AC26" i="13" s="1"/>
  <c r="AE26" i="13" s="1"/>
  <c r="AG26" i="13" s="1"/>
  <c r="AI26" i="13" s="1"/>
  <c r="U25" i="13"/>
  <c r="W25" i="13" s="1"/>
  <c r="Y25" i="13" s="1"/>
  <c r="AA25" i="13" s="1"/>
  <c r="AC25" i="13" s="1"/>
  <c r="AE25" i="13" s="1"/>
  <c r="AG25" i="13" s="1"/>
  <c r="AI25" i="13" s="1"/>
  <c r="U24" i="13"/>
  <c r="W24" i="13" s="1"/>
  <c r="Y24" i="13" s="1"/>
  <c r="AA24" i="13" s="1"/>
  <c r="AC24" i="13" s="1"/>
  <c r="AE24" i="13" s="1"/>
  <c r="AG24" i="13" s="1"/>
  <c r="AI24" i="13" s="1"/>
  <c r="U56" i="13"/>
  <c r="W56" i="13" s="1"/>
  <c r="Y56" i="13" s="1"/>
  <c r="AA56" i="13" s="1"/>
  <c r="AC56" i="13" s="1"/>
  <c r="AE56" i="13" s="1"/>
  <c r="AG56" i="13" s="1"/>
  <c r="AI56" i="13" s="1"/>
  <c r="U55" i="13"/>
  <c r="W55" i="13" s="1"/>
  <c r="Y55" i="13" s="1"/>
  <c r="AA55" i="13" s="1"/>
  <c r="AC55" i="13" s="1"/>
  <c r="AE55" i="13" s="1"/>
  <c r="AG55" i="13" s="1"/>
  <c r="AI55" i="13" s="1"/>
  <c r="U54" i="13"/>
  <c r="W54" i="13" s="1"/>
  <c r="Y54" i="13" s="1"/>
  <c r="AA54" i="13" s="1"/>
  <c r="AC54" i="13" s="1"/>
  <c r="AE54" i="13" s="1"/>
  <c r="AG54" i="13" s="1"/>
  <c r="AI54" i="13" s="1"/>
  <c r="U53" i="13"/>
  <c r="W53" i="13" s="1"/>
  <c r="Y53" i="13" s="1"/>
  <c r="AA53" i="13" s="1"/>
  <c r="AC53" i="13" s="1"/>
  <c r="AE53" i="13" s="1"/>
  <c r="AG53" i="13" s="1"/>
  <c r="AI53" i="13" s="1"/>
  <c r="U52" i="13"/>
  <c r="W52" i="13" s="1"/>
  <c r="Y52" i="13" s="1"/>
  <c r="AA52" i="13" s="1"/>
  <c r="AC52" i="13" s="1"/>
  <c r="AE52" i="13" s="1"/>
  <c r="AG52" i="13" s="1"/>
  <c r="AI52" i="13" s="1"/>
  <c r="U51" i="13"/>
  <c r="W51" i="13" s="1"/>
  <c r="Y51" i="13" s="1"/>
  <c r="AA51" i="13" s="1"/>
  <c r="AC51" i="13" s="1"/>
  <c r="AE51" i="13" s="1"/>
  <c r="AG51" i="13" s="1"/>
  <c r="AI51" i="13" s="1"/>
  <c r="U50" i="13"/>
  <c r="W50" i="13" s="1"/>
  <c r="Y50" i="13" s="1"/>
  <c r="AA50" i="13" s="1"/>
  <c r="AC50" i="13" s="1"/>
  <c r="AE50" i="13" s="1"/>
  <c r="AG50" i="13" s="1"/>
  <c r="AI50" i="13" s="1"/>
  <c r="U49" i="13"/>
  <c r="W49" i="13" s="1"/>
  <c r="Y49" i="13" s="1"/>
  <c r="AA49" i="13" s="1"/>
  <c r="AC49" i="13" s="1"/>
  <c r="AE49" i="13" s="1"/>
  <c r="AG49" i="13" s="1"/>
  <c r="AI49" i="13" s="1"/>
  <c r="U48" i="13"/>
  <c r="W48" i="13" s="1"/>
  <c r="Y48" i="13" s="1"/>
  <c r="AA48" i="13" s="1"/>
  <c r="AC48" i="13" s="1"/>
  <c r="AE48" i="13" s="1"/>
  <c r="AG48" i="13" s="1"/>
  <c r="AI48" i="13" s="1"/>
  <c r="U47" i="13"/>
  <c r="W47" i="13" s="1"/>
  <c r="Y47" i="13" s="1"/>
  <c r="AA47" i="13" s="1"/>
  <c r="AC47" i="13" s="1"/>
  <c r="AE47" i="13" s="1"/>
  <c r="AG47" i="13" s="1"/>
  <c r="AI47" i="13" s="1"/>
  <c r="K22" i="13"/>
  <c r="M22" i="13" s="1"/>
  <c r="O22" i="13" s="1"/>
  <c r="Q22" i="13" s="1"/>
  <c r="S22" i="13" s="1"/>
  <c r="K21" i="13"/>
  <c r="M21" i="13" s="1"/>
  <c r="O21" i="13" s="1"/>
  <c r="Q21" i="13" s="1"/>
  <c r="S21" i="13" s="1"/>
  <c r="K20" i="13"/>
  <c r="M20" i="13" s="1"/>
  <c r="O20" i="13" s="1"/>
  <c r="Q20" i="13" s="1"/>
  <c r="S20" i="13" s="1"/>
  <c r="K19" i="13"/>
  <c r="M19" i="13" s="1"/>
  <c r="O19" i="13" s="1"/>
  <c r="Q19" i="13" s="1"/>
  <c r="S19" i="13" s="1"/>
  <c r="K18" i="13"/>
  <c r="M18" i="13" s="1"/>
  <c r="O18" i="13" s="1"/>
  <c r="Q18" i="13" s="1"/>
  <c r="S18" i="13" s="1"/>
  <c r="K17" i="13"/>
  <c r="M17" i="13" s="1"/>
  <c r="O17" i="13" s="1"/>
  <c r="Q17" i="13" s="1"/>
  <c r="S17" i="13" s="1"/>
  <c r="K16" i="13"/>
  <c r="M16" i="13" s="1"/>
  <c r="O16" i="13" s="1"/>
  <c r="Q16" i="13" s="1"/>
  <c r="S16" i="13" s="1"/>
  <c r="K15" i="13"/>
  <c r="M15" i="13" s="1"/>
  <c r="O15" i="13" s="1"/>
  <c r="Q15" i="13" s="1"/>
  <c r="S15" i="13" s="1"/>
  <c r="K14" i="13"/>
  <c r="M14" i="13" s="1"/>
  <c r="O14" i="13" s="1"/>
  <c r="Q14" i="13" s="1"/>
  <c r="S14" i="13" s="1"/>
  <c r="K13" i="13"/>
  <c r="M13" i="13" s="1"/>
  <c r="O13" i="13" s="1"/>
  <c r="Q13" i="13" s="1"/>
  <c r="S13" i="13" s="1"/>
  <c r="K12" i="13"/>
  <c r="M12" i="13" s="1"/>
  <c r="O12" i="13" s="1"/>
  <c r="Q12" i="13" s="1"/>
  <c r="S12" i="13" s="1"/>
  <c r="K56" i="13"/>
  <c r="M56" i="13" s="1"/>
  <c r="O56" i="13" s="1"/>
  <c r="Q56" i="13" s="1"/>
  <c r="S56" i="13" s="1"/>
  <c r="K55" i="13"/>
  <c r="M55" i="13" s="1"/>
  <c r="O55" i="13" s="1"/>
  <c r="Q55" i="13" s="1"/>
  <c r="S55" i="13" s="1"/>
  <c r="K54" i="13"/>
  <c r="M54" i="13" s="1"/>
  <c r="O54" i="13" s="1"/>
  <c r="Q54" i="13" s="1"/>
  <c r="S54" i="13" s="1"/>
  <c r="K53" i="13"/>
  <c r="M53" i="13" s="1"/>
  <c r="O53" i="13" s="1"/>
  <c r="Q53" i="13" s="1"/>
  <c r="S53" i="13" s="1"/>
  <c r="K52" i="13"/>
  <c r="M52" i="13" s="1"/>
  <c r="O52" i="13" s="1"/>
  <c r="Q52" i="13" s="1"/>
  <c r="S52" i="13" s="1"/>
  <c r="K51" i="13"/>
  <c r="M51" i="13" s="1"/>
  <c r="O51" i="13" s="1"/>
  <c r="Q51" i="13" s="1"/>
  <c r="S51" i="13" s="1"/>
  <c r="K50" i="13"/>
  <c r="M50" i="13" s="1"/>
  <c r="O50" i="13" s="1"/>
  <c r="Q50" i="13" s="1"/>
  <c r="S50" i="13" s="1"/>
  <c r="K49" i="13"/>
  <c r="M49" i="13" s="1"/>
  <c r="O49" i="13" s="1"/>
  <c r="Q49" i="13" s="1"/>
  <c r="S49" i="13" s="1"/>
  <c r="K48" i="13"/>
  <c r="M48" i="13" s="1"/>
  <c r="O48" i="13" s="1"/>
  <c r="Q48" i="13" s="1"/>
  <c r="S48" i="13" s="1"/>
  <c r="K47" i="13"/>
  <c r="M47" i="13" s="1"/>
  <c r="O47" i="13" s="1"/>
  <c r="Q47" i="13" s="1"/>
  <c r="S47" i="13" s="1"/>
  <c r="I34" i="13"/>
  <c r="K34" i="13" s="1"/>
  <c r="M34" i="13" s="1"/>
  <c r="O34" i="13" s="1"/>
  <c r="Q34" i="13" s="1"/>
  <c r="S34" i="13" s="1"/>
  <c r="I33" i="13"/>
  <c r="K33" i="13" s="1"/>
  <c r="M33" i="13" s="1"/>
  <c r="O33" i="13" s="1"/>
  <c r="Q33" i="13" s="1"/>
  <c r="S33" i="13" s="1"/>
  <c r="I32" i="13"/>
  <c r="K32" i="13" s="1"/>
  <c r="M32" i="13" s="1"/>
  <c r="O32" i="13" s="1"/>
  <c r="Q32" i="13" s="1"/>
  <c r="S32" i="13" s="1"/>
  <c r="I31" i="13"/>
  <c r="K31" i="13" s="1"/>
  <c r="M31" i="13" s="1"/>
  <c r="O31" i="13" s="1"/>
  <c r="Q31" i="13" s="1"/>
  <c r="S31" i="13" s="1"/>
  <c r="I30" i="13"/>
  <c r="K30" i="13" s="1"/>
  <c r="M30" i="13" s="1"/>
  <c r="O30" i="13" s="1"/>
  <c r="Q30" i="13" s="1"/>
  <c r="S30" i="13" s="1"/>
  <c r="I29" i="13"/>
  <c r="K29" i="13" s="1"/>
  <c r="M29" i="13" s="1"/>
  <c r="O29" i="13" s="1"/>
  <c r="Q29" i="13" s="1"/>
  <c r="S29" i="13" s="1"/>
  <c r="I28" i="13"/>
  <c r="K28" i="13" s="1"/>
  <c r="M28" i="13" s="1"/>
  <c r="O28" i="13" s="1"/>
  <c r="Q28" i="13" s="1"/>
  <c r="S28" i="13" s="1"/>
  <c r="I27" i="13"/>
  <c r="K27" i="13" s="1"/>
  <c r="M27" i="13" s="1"/>
  <c r="O27" i="13" s="1"/>
  <c r="Q27" i="13" s="1"/>
  <c r="S27" i="13" s="1"/>
  <c r="I26" i="13"/>
  <c r="K26" i="13" s="1"/>
  <c r="M26" i="13" s="1"/>
  <c r="O26" i="13" s="1"/>
  <c r="Q26" i="13" s="1"/>
  <c r="S26" i="13" s="1"/>
  <c r="I25" i="13"/>
  <c r="K25" i="13" s="1"/>
  <c r="M25" i="13" s="1"/>
  <c r="O25" i="13" s="1"/>
  <c r="Q25" i="13" s="1"/>
  <c r="S25" i="13" s="1"/>
  <c r="I24" i="13"/>
  <c r="K24" i="13" s="1"/>
  <c r="M24" i="13" s="1"/>
  <c r="O24" i="13" s="1"/>
  <c r="Q24" i="13" s="1"/>
  <c r="S24" i="13" s="1"/>
  <c r="I45" i="13"/>
  <c r="K45" i="13" s="1"/>
  <c r="M45" i="13" s="1"/>
  <c r="O45" i="13" s="1"/>
  <c r="I44" i="13"/>
  <c r="K44" i="13" s="1"/>
  <c r="M44" i="13" s="1"/>
  <c r="O44" i="13" s="1"/>
  <c r="I43" i="13"/>
  <c r="K43" i="13" s="1"/>
  <c r="M43" i="13" s="1"/>
  <c r="O43" i="13" s="1"/>
  <c r="I42" i="13"/>
  <c r="K42" i="13" s="1"/>
  <c r="M42" i="13" s="1"/>
  <c r="O42" i="13" s="1"/>
  <c r="I41" i="13"/>
  <c r="K41" i="13" s="1"/>
  <c r="M41" i="13" s="1"/>
  <c r="O41" i="13" s="1"/>
  <c r="I40" i="13"/>
  <c r="K40" i="13" s="1"/>
  <c r="M40" i="13" s="1"/>
  <c r="O40" i="13" s="1"/>
  <c r="I39" i="13"/>
  <c r="K39" i="13" s="1"/>
  <c r="M39" i="13" s="1"/>
  <c r="O39" i="13" s="1"/>
  <c r="I38" i="13"/>
  <c r="K38" i="13" s="1"/>
  <c r="M38" i="13" s="1"/>
  <c r="O38" i="13" s="1"/>
  <c r="I37" i="13"/>
  <c r="K37" i="13" s="1"/>
  <c r="M37" i="13" s="1"/>
  <c r="O37" i="13" s="1"/>
  <c r="I22" i="13"/>
  <c r="I21" i="13"/>
  <c r="I20" i="13"/>
  <c r="I19" i="13"/>
  <c r="I18" i="13"/>
  <c r="I17" i="13"/>
  <c r="I16" i="13"/>
  <c r="I15" i="13"/>
  <c r="I14" i="13"/>
  <c r="I13" i="13"/>
  <c r="I12" i="13"/>
  <c r="I56" i="13"/>
  <c r="I55" i="13"/>
  <c r="I54" i="13"/>
  <c r="I53" i="13"/>
  <c r="I52" i="13"/>
  <c r="I51" i="13"/>
  <c r="I50" i="13"/>
  <c r="I49" i="13"/>
  <c r="I48" i="13"/>
  <c r="I47" i="13"/>
  <c r="G34" i="13"/>
  <c r="G33" i="13"/>
  <c r="G32" i="13"/>
  <c r="G31" i="13"/>
  <c r="G30" i="13"/>
  <c r="G29" i="13"/>
  <c r="G28" i="13"/>
  <c r="G27" i="13"/>
  <c r="G26" i="13"/>
  <c r="G25" i="13"/>
  <c r="G24" i="13"/>
  <c r="G22" i="13"/>
  <c r="G21" i="13"/>
  <c r="G20" i="13"/>
  <c r="G19" i="13"/>
  <c r="G18" i="13"/>
  <c r="G17" i="13"/>
  <c r="G16" i="13"/>
  <c r="G15" i="13"/>
  <c r="G14" i="13"/>
  <c r="G13" i="13"/>
  <c r="G12" i="13"/>
  <c r="G56" i="13"/>
  <c r="G55" i="13"/>
  <c r="G54" i="13"/>
  <c r="G53" i="13"/>
  <c r="G52" i="13"/>
  <c r="G51" i="13"/>
  <c r="G50" i="13"/>
  <c r="G49" i="13"/>
  <c r="G48" i="13"/>
  <c r="G47" i="13"/>
  <c r="E34" i="13"/>
  <c r="E33" i="13"/>
  <c r="E32" i="13"/>
  <c r="E31" i="13"/>
  <c r="E30" i="13"/>
  <c r="E29" i="13"/>
  <c r="E28" i="13"/>
  <c r="E27" i="13"/>
  <c r="E26" i="13"/>
  <c r="E25" i="13"/>
  <c r="E12" i="13"/>
  <c r="E24" i="13"/>
  <c r="E22" i="13"/>
  <c r="E21" i="13"/>
  <c r="E20" i="13"/>
  <c r="E19" i="13"/>
  <c r="E18" i="13"/>
  <c r="E17" i="13"/>
  <c r="E16" i="13"/>
  <c r="E15" i="13"/>
  <c r="E14" i="13"/>
  <c r="E13" i="13"/>
  <c r="E56" i="13"/>
  <c r="E55" i="13"/>
  <c r="E54" i="13"/>
  <c r="E53" i="13"/>
  <c r="E52" i="13"/>
  <c r="E51" i="13"/>
  <c r="E50" i="13"/>
  <c r="E49" i="13"/>
  <c r="E48" i="13"/>
  <c r="E47" i="13"/>
  <c r="AE49" i="10"/>
  <c r="AE48" i="10"/>
  <c r="AE47" i="10"/>
  <c r="AE46" i="10"/>
  <c r="AC49" i="10"/>
  <c r="AC48" i="10"/>
  <c r="AC47" i="10"/>
  <c r="AC46" i="10"/>
  <c r="AA49" i="10"/>
  <c r="AA48" i="10"/>
  <c r="AA47" i="10"/>
  <c r="AA46" i="10"/>
  <c r="Y49" i="10"/>
  <c r="Y48" i="10"/>
  <c r="Y47" i="10"/>
  <c r="Y46" i="10"/>
  <c r="W49" i="10"/>
  <c r="W48" i="10"/>
  <c r="W47" i="10"/>
  <c r="W46" i="10"/>
  <c r="O49" i="10"/>
  <c r="O48" i="10"/>
  <c r="O47" i="10"/>
  <c r="O46" i="10"/>
  <c r="M49" i="10"/>
  <c r="M48" i="10"/>
  <c r="M47" i="10"/>
  <c r="M46" i="10"/>
  <c r="K49" i="10"/>
  <c r="K48" i="10"/>
  <c r="K47" i="10"/>
  <c r="K46" i="10"/>
  <c r="I49" i="10"/>
  <c r="I48" i="10"/>
  <c r="I47" i="10"/>
  <c r="I46" i="10"/>
  <c r="E54" i="9"/>
  <c r="G54" i="9"/>
  <c r="I54" i="9"/>
  <c r="K54" i="9"/>
  <c r="M54" i="9"/>
  <c r="O54" i="9"/>
  <c r="Q54" i="9"/>
  <c r="S54" i="9"/>
  <c r="U54" i="9"/>
  <c r="W54" i="9"/>
  <c r="Y54" i="9"/>
  <c r="AA54" i="9"/>
  <c r="AC54" i="9"/>
  <c r="AE54" i="9"/>
  <c r="AG54" i="9"/>
  <c r="AI54" i="9"/>
  <c r="G13" i="19" l="1"/>
  <c r="U17" i="9"/>
  <c r="W30" i="10" l="1"/>
  <c r="Y30" i="10"/>
  <c r="AA30" i="10"/>
  <c r="AC30" i="10"/>
  <c r="AE30" i="10"/>
  <c r="AG30" i="10"/>
  <c r="W31" i="10"/>
  <c r="Y31" i="10"/>
  <c r="AA31" i="10"/>
  <c r="AC31" i="10"/>
  <c r="AE31" i="10"/>
  <c r="AG31" i="10"/>
  <c r="W32" i="10"/>
  <c r="Y32" i="10"/>
  <c r="AA32" i="10"/>
  <c r="AC32" i="10"/>
  <c r="AE32" i="10"/>
  <c r="AG32" i="10"/>
  <c r="M30" i="10"/>
  <c r="O30" i="10"/>
  <c r="Q30" i="10"/>
  <c r="M31" i="10"/>
  <c r="O31" i="10"/>
  <c r="Q31" i="10"/>
  <c r="M32" i="10"/>
  <c r="O32" i="10"/>
  <c r="Q32" i="10"/>
  <c r="W13" i="10"/>
  <c r="Y13" i="10"/>
  <c r="AA13" i="10"/>
  <c r="AC13" i="10"/>
  <c r="AE13" i="10"/>
  <c r="AG13" i="10"/>
  <c r="W14" i="10"/>
  <c r="Y14" i="10"/>
  <c r="AA14" i="10"/>
  <c r="AC14" i="10"/>
  <c r="AE14" i="10"/>
  <c r="AG14" i="10"/>
  <c r="W15" i="10"/>
  <c r="Y15" i="10"/>
  <c r="AA15" i="10"/>
  <c r="AC15" i="10"/>
  <c r="AE15" i="10"/>
  <c r="AG15" i="10"/>
  <c r="W16" i="10"/>
  <c r="Y16" i="10"/>
  <c r="AA16" i="10"/>
  <c r="AC16" i="10"/>
  <c r="AE16" i="10"/>
  <c r="AG16" i="10"/>
  <c r="W17" i="10"/>
  <c r="Y17" i="10"/>
  <c r="AA17" i="10"/>
  <c r="AC17" i="10"/>
  <c r="AE17" i="10"/>
  <c r="AG17" i="10"/>
  <c r="W18" i="10"/>
  <c r="Y18" i="10"/>
  <c r="AA18" i="10"/>
  <c r="AC18" i="10"/>
  <c r="AE18" i="10"/>
  <c r="AG18" i="10"/>
  <c r="W19" i="10"/>
  <c r="Y19" i="10"/>
  <c r="AA19" i="10"/>
  <c r="AC19" i="10"/>
  <c r="AE19" i="10"/>
  <c r="AG19" i="10"/>
  <c r="W20" i="10"/>
  <c r="Y20" i="10"/>
  <c r="AA20" i="10"/>
  <c r="AC20" i="10"/>
  <c r="AE20" i="10"/>
  <c r="AG20" i="10"/>
  <c r="W21" i="10"/>
  <c r="Y21" i="10"/>
  <c r="AA21" i="10"/>
  <c r="AC21" i="10"/>
  <c r="AE21" i="10"/>
  <c r="AG21" i="10"/>
  <c r="W22" i="10"/>
  <c r="Y22" i="10"/>
  <c r="AA22" i="10"/>
  <c r="AC22" i="10"/>
  <c r="AE22" i="10"/>
  <c r="AG22" i="10"/>
  <c r="G13" i="10"/>
  <c r="I13" i="10"/>
  <c r="K13" i="10"/>
  <c r="M13" i="10"/>
  <c r="O13" i="10"/>
  <c r="Q13" i="10"/>
  <c r="G14" i="10"/>
  <c r="I14" i="10"/>
  <c r="K14" i="10"/>
  <c r="M14" i="10"/>
  <c r="O14" i="10"/>
  <c r="Q14" i="10"/>
  <c r="G15" i="10"/>
  <c r="I15" i="10"/>
  <c r="K15" i="10"/>
  <c r="M15" i="10"/>
  <c r="O15" i="10"/>
  <c r="Q15" i="10"/>
  <c r="G16" i="10"/>
  <c r="I16" i="10"/>
  <c r="K16" i="10"/>
  <c r="M16" i="10"/>
  <c r="O16" i="10"/>
  <c r="Q16" i="10"/>
  <c r="G17" i="10"/>
  <c r="I17" i="10"/>
  <c r="K17" i="10"/>
  <c r="M17" i="10"/>
  <c r="O17" i="10"/>
  <c r="Q17" i="10"/>
  <c r="G18" i="10"/>
  <c r="I18" i="10"/>
  <c r="K18" i="10"/>
  <c r="M18" i="10"/>
  <c r="O18" i="10"/>
  <c r="Q18" i="10"/>
  <c r="G19" i="10"/>
  <c r="I19" i="10"/>
  <c r="K19" i="10"/>
  <c r="M19" i="10"/>
  <c r="O19" i="10"/>
  <c r="Q19" i="10"/>
  <c r="G20" i="10"/>
  <c r="I20" i="10"/>
  <c r="K20" i="10"/>
  <c r="M20" i="10"/>
  <c r="O20" i="10"/>
  <c r="Q20" i="10"/>
  <c r="G21" i="10"/>
  <c r="I21" i="10"/>
  <c r="K21" i="10"/>
  <c r="M21" i="10"/>
  <c r="O21" i="10"/>
  <c r="Q21" i="10"/>
  <c r="G22" i="10"/>
  <c r="I22" i="10"/>
  <c r="K22" i="10"/>
  <c r="M22" i="10"/>
  <c r="O22" i="10"/>
  <c r="Q22" i="10"/>
  <c r="AI25" i="10" l="1"/>
  <c r="AG25" i="10"/>
  <c r="AE25" i="10"/>
  <c r="AC25" i="10"/>
  <c r="AA25" i="10"/>
  <c r="Y25" i="10"/>
  <c r="W25" i="10"/>
  <c r="S25" i="10"/>
  <c r="Q25" i="10"/>
  <c r="O25" i="10"/>
  <c r="M25" i="10"/>
  <c r="K25" i="10"/>
  <c r="I25" i="10"/>
  <c r="G25" i="10"/>
  <c r="E34" i="10" l="1"/>
  <c r="G34" i="10"/>
  <c r="I34" i="10"/>
  <c r="K34" i="10"/>
  <c r="M34" i="10"/>
  <c r="O34" i="10"/>
  <c r="Q34" i="10"/>
  <c r="S34" i="10"/>
  <c r="U34" i="10"/>
  <c r="W34" i="10"/>
  <c r="Y34" i="10"/>
  <c r="AA34" i="10"/>
  <c r="AC34" i="10"/>
  <c r="AE34" i="10"/>
  <c r="AG34" i="10"/>
  <c r="AI34" i="10"/>
  <c r="E21" i="10"/>
  <c r="S21" i="10"/>
  <c r="U21" i="10"/>
  <c r="AI21" i="10"/>
  <c r="E60" i="10"/>
  <c r="G60" i="10"/>
  <c r="I60" i="10"/>
  <c r="K60" i="10"/>
  <c r="M60" i="10"/>
  <c r="O60" i="10"/>
  <c r="Q60" i="10"/>
  <c r="S60" i="10"/>
  <c r="U60" i="10"/>
  <c r="W60" i="10"/>
  <c r="Y60" i="10"/>
  <c r="AA60" i="10"/>
  <c r="AC60" i="10"/>
  <c r="AE60" i="10"/>
  <c r="AG60" i="10"/>
  <c r="AI60" i="10"/>
  <c r="AD11" i="30" l="1"/>
  <c r="E32" i="9" l="1"/>
  <c r="G32" i="9"/>
  <c r="I32" i="9"/>
  <c r="K32" i="9"/>
  <c r="M32" i="9"/>
  <c r="O32" i="9"/>
  <c r="Q32" i="9"/>
  <c r="S32" i="9"/>
  <c r="U32" i="9"/>
  <c r="W32" i="9"/>
  <c r="Y32" i="9"/>
  <c r="AA32" i="9"/>
  <c r="AC32" i="9"/>
  <c r="AE32" i="9"/>
  <c r="AG32" i="9"/>
  <c r="AI32" i="9"/>
  <c r="G20" i="9"/>
  <c r="I20" i="9"/>
  <c r="K20" i="9"/>
  <c r="M20" i="9"/>
  <c r="O20" i="9"/>
  <c r="Q20" i="9"/>
  <c r="S20" i="9"/>
  <c r="U20" i="9"/>
  <c r="W20" i="9"/>
  <c r="Y20" i="9"/>
  <c r="AA20" i="9"/>
  <c r="AC20" i="9"/>
  <c r="AE20" i="9"/>
  <c r="AG20" i="9"/>
  <c r="AI20" i="9"/>
  <c r="E20" i="9"/>
  <c r="AF17" i="27" l="1"/>
  <c r="AD17" i="27"/>
  <c r="AB17" i="27"/>
  <c r="Z17" i="27"/>
  <c r="X18" i="27"/>
  <c r="X17" i="27"/>
  <c r="N35" i="23" l="1"/>
  <c r="L25" i="18" l="1"/>
  <c r="W52" i="10" l="1"/>
  <c r="L29" i="12" l="1"/>
  <c r="I29" i="12"/>
  <c r="G29" i="12"/>
  <c r="D29" i="12"/>
  <c r="L28" i="12"/>
  <c r="I28" i="12"/>
  <c r="G28" i="12"/>
  <c r="D28" i="12"/>
  <c r="L27" i="12"/>
  <c r="I27" i="12"/>
  <c r="G27" i="12"/>
  <c r="D27" i="12"/>
  <c r="L22" i="12"/>
  <c r="I22" i="12"/>
  <c r="G22" i="12"/>
  <c r="D22" i="12"/>
  <c r="L19" i="12"/>
  <c r="I19" i="12"/>
  <c r="G19" i="12"/>
  <c r="D19" i="12"/>
  <c r="L18" i="12"/>
  <c r="I18" i="12"/>
  <c r="G18" i="12"/>
  <c r="D18" i="12"/>
  <c r="L17" i="12"/>
  <c r="I17" i="12"/>
  <c r="G17" i="12"/>
  <c r="D17" i="12"/>
  <c r="L16" i="12"/>
  <c r="I16" i="12"/>
  <c r="G16" i="12"/>
  <c r="D16" i="12"/>
  <c r="L15" i="12"/>
  <c r="I15" i="12"/>
  <c r="G15" i="12"/>
  <c r="D15" i="12"/>
  <c r="L14" i="12"/>
  <c r="I14" i="12"/>
  <c r="G14" i="12"/>
  <c r="D14" i="12"/>
  <c r="L13" i="12"/>
  <c r="I13" i="12"/>
  <c r="G13" i="12"/>
  <c r="D13" i="12"/>
  <c r="L12" i="12"/>
  <c r="I12" i="12"/>
  <c r="G12" i="12"/>
  <c r="D12" i="12"/>
  <c r="AL32" i="11"/>
  <c r="AJ32" i="11"/>
  <c r="AH32" i="11"/>
  <c r="AF32" i="11"/>
  <c r="AD32" i="11"/>
  <c r="AB32" i="11"/>
  <c r="Z32" i="11"/>
  <c r="X32" i="11"/>
  <c r="T32" i="11"/>
  <c r="R32" i="11"/>
  <c r="P32" i="11"/>
  <c r="N32" i="11"/>
  <c r="L32" i="11"/>
  <c r="J32" i="11"/>
  <c r="H32" i="11"/>
  <c r="F32" i="11"/>
  <c r="AL31" i="11"/>
  <c r="AJ31" i="11"/>
  <c r="AH31" i="11"/>
  <c r="AF31" i="11"/>
  <c r="AD31" i="11"/>
  <c r="AB31" i="11"/>
  <c r="Z31" i="11"/>
  <c r="X31" i="11"/>
  <c r="T31" i="11"/>
  <c r="R31" i="11"/>
  <c r="P31" i="11"/>
  <c r="N31" i="11"/>
  <c r="L31" i="11"/>
  <c r="J31" i="11"/>
  <c r="H31" i="11"/>
  <c r="F31" i="11"/>
  <c r="AL30" i="11"/>
  <c r="AJ30" i="11"/>
  <c r="AH30" i="11"/>
  <c r="AF30" i="11"/>
  <c r="AD30" i="11"/>
  <c r="AB30" i="11"/>
  <c r="Z30" i="11"/>
  <c r="X30" i="11"/>
  <c r="T30" i="11"/>
  <c r="R30" i="11"/>
  <c r="P30" i="11"/>
  <c r="N30" i="11"/>
  <c r="L30" i="11"/>
  <c r="J30" i="11"/>
  <c r="H30" i="11"/>
  <c r="F30" i="11"/>
  <c r="AL29" i="11"/>
  <c r="AJ29" i="11"/>
  <c r="AH29" i="11"/>
  <c r="AF29" i="11"/>
  <c r="AD29" i="11"/>
  <c r="AB29" i="11"/>
  <c r="Z29" i="11"/>
  <c r="X29" i="11"/>
  <c r="T29" i="11"/>
  <c r="R29" i="11"/>
  <c r="P29" i="11"/>
  <c r="N29" i="11"/>
  <c r="L29" i="11"/>
  <c r="J29" i="11"/>
  <c r="H29" i="11"/>
  <c r="F29" i="11"/>
  <c r="AL28" i="11"/>
  <c r="AJ28" i="11"/>
  <c r="AH28" i="11"/>
  <c r="AF28" i="11"/>
  <c r="AD28" i="11"/>
  <c r="AB28" i="11"/>
  <c r="Z28" i="11"/>
  <c r="X28" i="11"/>
  <c r="T28" i="11"/>
  <c r="R28" i="11"/>
  <c r="P28" i="11"/>
  <c r="N28" i="11"/>
  <c r="L28" i="11"/>
  <c r="J28" i="11"/>
  <c r="H28" i="11"/>
  <c r="F28" i="11"/>
  <c r="AL27" i="11"/>
  <c r="AJ27" i="11"/>
  <c r="AH27" i="11"/>
  <c r="AF27" i="11"/>
  <c r="AD27" i="11"/>
  <c r="AB27" i="11"/>
  <c r="Z27" i="11"/>
  <c r="X27" i="11"/>
  <c r="T27" i="11"/>
  <c r="R27" i="11"/>
  <c r="P27" i="11"/>
  <c r="N27" i="11"/>
  <c r="L27" i="11"/>
  <c r="J27" i="11"/>
  <c r="H27" i="11"/>
  <c r="F27" i="11"/>
  <c r="AL25" i="11"/>
  <c r="AJ25" i="11"/>
  <c r="AH25" i="11"/>
  <c r="AF25" i="11"/>
  <c r="AD25" i="11"/>
  <c r="AB25" i="11"/>
  <c r="Z25" i="11"/>
  <c r="X25" i="11"/>
  <c r="T25" i="11"/>
  <c r="R25" i="11"/>
  <c r="P25" i="11"/>
  <c r="N25" i="11"/>
  <c r="L25" i="11"/>
  <c r="J25" i="11"/>
  <c r="H25" i="11"/>
  <c r="F25" i="11"/>
  <c r="AL24" i="11"/>
  <c r="AJ24" i="11"/>
  <c r="AH24" i="11"/>
  <c r="AF24" i="11"/>
  <c r="AD24" i="11"/>
  <c r="AB24" i="11"/>
  <c r="Z24" i="11"/>
  <c r="X24" i="11"/>
  <c r="T24" i="11"/>
  <c r="R24" i="11"/>
  <c r="P24" i="11"/>
  <c r="N24" i="11"/>
  <c r="L24" i="11"/>
  <c r="J24" i="11"/>
  <c r="H24" i="11"/>
  <c r="F24" i="11"/>
  <c r="AL23" i="11"/>
  <c r="AJ23" i="11"/>
  <c r="AH23" i="11"/>
  <c r="AF23" i="11"/>
  <c r="AD23" i="11"/>
  <c r="AB23" i="11"/>
  <c r="Z23" i="11"/>
  <c r="X23" i="11"/>
  <c r="T23" i="11"/>
  <c r="R23" i="11"/>
  <c r="P23" i="11"/>
  <c r="N23" i="11"/>
  <c r="L23" i="11"/>
  <c r="J23" i="11"/>
  <c r="H23" i="11"/>
  <c r="F23" i="11"/>
  <c r="AL22" i="11"/>
  <c r="AJ22" i="11"/>
  <c r="AH22" i="11"/>
  <c r="AF22" i="11"/>
  <c r="AD22" i="11"/>
  <c r="AB22" i="11"/>
  <c r="Z22" i="11"/>
  <c r="X22" i="11"/>
  <c r="T22" i="11"/>
  <c r="R22" i="11"/>
  <c r="P22" i="11"/>
  <c r="N22" i="11"/>
  <c r="L22" i="11"/>
  <c r="J22" i="11"/>
  <c r="H22" i="11"/>
  <c r="F22" i="11"/>
  <c r="AL21" i="11"/>
  <c r="AJ21" i="11"/>
  <c r="AH21" i="11"/>
  <c r="AF21" i="11"/>
  <c r="AD21" i="11"/>
  <c r="AB21" i="11"/>
  <c r="Z21" i="11"/>
  <c r="X21" i="11"/>
  <c r="T21" i="11"/>
  <c r="R21" i="11"/>
  <c r="P21" i="11"/>
  <c r="N21" i="11"/>
  <c r="L21" i="11"/>
  <c r="J21" i="11"/>
  <c r="H21" i="11"/>
  <c r="F21" i="11"/>
  <c r="AL20" i="11"/>
  <c r="AJ20" i="11"/>
  <c r="AH20" i="11"/>
  <c r="AF20" i="11"/>
  <c r="AD20" i="11"/>
  <c r="AB20" i="11"/>
  <c r="Z20" i="11"/>
  <c r="X20" i="11"/>
  <c r="T20" i="11"/>
  <c r="R20" i="11"/>
  <c r="P20" i="11"/>
  <c r="N20" i="11"/>
  <c r="L20" i="11"/>
  <c r="J20" i="11"/>
  <c r="H20" i="11"/>
  <c r="F20" i="11"/>
  <c r="AL19" i="11"/>
  <c r="AJ19" i="11"/>
  <c r="AH19" i="11"/>
  <c r="AF19" i="11"/>
  <c r="AD19" i="11"/>
  <c r="AB19" i="11"/>
  <c r="Z19" i="11"/>
  <c r="X19" i="11"/>
  <c r="T19" i="11"/>
  <c r="R19" i="11"/>
  <c r="P19" i="11"/>
  <c r="N19" i="11"/>
  <c r="L19" i="11"/>
  <c r="J19" i="11"/>
  <c r="H19" i="11"/>
  <c r="F19" i="11"/>
  <c r="AL18" i="11"/>
  <c r="AJ18" i="11"/>
  <c r="AH18" i="11"/>
  <c r="AF18" i="11"/>
  <c r="AD18" i="11"/>
  <c r="AB18" i="11"/>
  <c r="Z18" i="11"/>
  <c r="X18" i="11"/>
  <c r="T18" i="11"/>
  <c r="R18" i="11"/>
  <c r="P18" i="11"/>
  <c r="N18" i="11"/>
  <c r="L18" i="11"/>
  <c r="J18" i="11"/>
  <c r="H18" i="11"/>
  <c r="F18" i="11"/>
  <c r="AL17" i="11"/>
  <c r="AJ17" i="11"/>
  <c r="AH17" i="11"/>
  <c r="AF17" i="11"/>
  <c r="AD17" i="11"/>
  <c r="AB17" i="11"/>
  <c r="Z17" i="11"/>
  <c r="X17" i="11"/>
  <c r="T17" i="11"/>
  <c r="R17" i="11"/>
  <c r="P17" i="11"/>
  <c r="N17" i="11"/>
  <c r="L17" i="11"/>
  <c r="J17" i="11"/>
  <c r="H17" i="11"/>
  <c r="F17" i="11"/>
  <c r="AL16" i="11"/>
  <c r="AJ16" i="11"/>
  <c r="AH16" i="11"/>
  <c r="AF16" i="11"/>
  <c r="AD16" i="11"/>
  <c r="AB16" i="11"/>
  <c r="Z16" i="11"/>
  <c r="X16" i="11"/>
  <c r="T16" i="11"/>
  <c r="R16" i="11"/>
  <c r="P16" i="11"/>
  <c r="N16" i="11"/>
  <c r="L16" i="11"/>
  <c r="J16" i="11"/>
  <c r="H16" i="11"/>
  <c r="F16" i="11"/>
  <c r="AL15" i="11"/>
  <c r="AJ15" i="11"/>
  <c r="AH15" i="11"/>
  <c r="AF15" i="11"/>
  <c r="AD15" i="11"/>
  <c r="AB15" i="11"/>
  <c r="Z15" i="11"/>
  <c r="X15" i="11"/>
  <c r="T15" i="11"/>
  <c r="R15" i="11"/>
  <c r="P15" i="11"/>
  <c r="N15" i="11"/>
  <c r="L15" i="11"/>
  <c r="J15" i="11"/>
  <c r="H15" i="11"/>
  <c r="F15" i="11"/>
  <c r="AL14" i="11"/>
  <c r="AJ14" i="11"/>
  <c r="AH14" i="11"/>
  <c r="AF14" i="11"/>
  <c r="AD14" i="11"/>
  <c r="AB14" i="11"/>
  <c r="Z14" i="11"/>
  <c r="X14" i="11"/>
  <c r="T14" i="11"/>
  <c r="R14" i="11"/>
  <c r="P14" i="11"/>
  <c r="N14" i="11"/>
  <c r="L14" i="11"/>
  <c r="J14" i="11"/>
  <c r="H14" i="11"/>
  <c r="F14" i="11"/>
  <c r="AL13" i="11"/>
  <c r="AJ13" i="11"/>
  <c r="AH13" i="11"/>
  <c r="AF13" i="11"/>
  <c r="AD13" i="11"/>
  <c r="AB13" i="11"/>
  <c r="Z13" i="11"/>
  <c r="X13" i="11"/>
  <c r="T13" i="11"/>
  <c r="R13" i="11"/>
  <c r="P13" i="11"/>
  <c r="N13" i="11"/>
  <c r="L13" i="11"/>
  <c r="J13" i="11"/>
  <c r="H13" i="11"/>
  <c r="F13" i="11"/>
  <c r="AL12" i="11"/>
  <c r="AJ12" i="11"/>
  <c r="AH12" i="11"/>
  <c r="AF12" i="11"/>
  <c r="AD12" i="11"/>
  <c r="AB12" i="11"/>
  <c r="Z12" i="11"/>
  <c r="X12" i="11"/>
  <c r="T12" i="11"/>
  <c r="R12" i="11"/>
  <c r="P12" i="11"/>
  <c r="N12" i="11"/>
  <c r="L12" i="11"/>
  <c r="J12" i="11"/>
  <c r="H12" i="11"/>
  <c r="F12" i="11"/>
  <c r="AL52" i="11"/>
  <c r="AJ52" i="11"/>
  <c r="AH52" i="11"/>
  <c r="AF52" i="11"/>
  <c r="AD52" i="11"/>
  <c r="AB52" i="11"/>
  <c r="Z52" i="11"/>
  <c r="X52" i="11"/>
  <c r="T52" i="11"/>
  <c r="R52" i="11"/>
  <c r="P52" i="11"/>
  <c r="N52" i="11"/>
  <c r="L52" i="11"/>
  <c r="J52" i="11"/>
  <c r="H52" i="11"/>
  <c r="F52" i="11"/>
  <c r="AL51" i="11"/>
  <c r="AJ51" i="11"/>
  <c r="AH51" i="11"/>
  <c r="AF51" i="11"/>
  <c r="AD51" i="11"/>
  <c r="AB51" i="11"/>
  <c r="Z51" i="11"/>
  <c r="X51" i="11"/>
  <c r="T51" i="11"/>
  <c r="R51" i="11"/>
  <c r="P51" i="11"/>
  <c r="N51" i="11"/>
  <c r="L51" i="11"/>
  <c r="J51" i="11"/>
  <c r="H51" i="11"/>
  <c r="F51" i="11"/>
  <c r="AL50" i="11"/>
  <c r="AJ50" i="11"/>
  <c r="AH50" i="11"/>
  <c r="AF50" i="11"/>
  <c r="AD50" i="11"/>
  <c r="AB50" i="11"/>
  <c r="Z50" i="11"/>
  <c r="X50" i="11"/>
  <c r="T50" i="11"/>
  <c r="R50" i="11"/>
  <c r="P50" i="11"/>
  <c r="N50" i="11"/>
  <c r="L50" i="11"/>
  <c r="J50" i="11"/>
  <c r="H50" i="11"/>
  <c r="F50" i="11"/>
  <c r="AL49" i="11"/>
  <c r="AJ49" i="11"/>
  <c r="AH49" i="11"/>
  <c r="AF49" i="11"/>
  <c r="AD49" i="11"/>
  <c r="AB49" i="11"/>
  <c r="Z49" i="11"/>
  <c r="X49" i="11"/>
  <c r="T49" i="11"/>
  <c r="R49" i="11"/>
  <c r="P49" i="11"/>
  <c r="N49" i="11"/>
  <c r="L49" i="11"/>
  <c r="J49" i="11"/>
  <c r="H49" i="11"/>
  <c r="F49" i="11"/>
  <c r="AL48" i="11"/>
  <c r="AJ48" i="11"/>
  <c r="AH48" i="11"/>
  <c r="AF48" i="11"/>
  <c r="AD48" i="11"/>
  <c r="AB48" i="11"/>
  <c r="Z48" i="11"/>
  <c r="X48" i="11"/>
  <c r="T48" i="11"/>
  <c r="R48" i="11"/>
  <c r="P48" i="11"/>
  <c r="N48" i="11"/>
  <c r="L48" i="11"/>
  <c r="J48" i="11"/>
  <c r="H48" i="11"/>
  <c r="F48" i="11"/>
  <c r="AL47" i="11"/>
  <c r="AJ47" i="11"/>
  <c r="AH47" i="11"/>
  <c r="AF47" i="11"/>
  <c r="AD47" i="11"/>
  <c r="AB47" i="11"/>
  <c r="Z47" i="11"/>
  <c r="X47" i="11"/>
  <c r="T47" i="11"/>
  <c r="R47" i="11"/>
  <c r="P47" i="11"/>
  <c r="N47" i="11"/>
  <c r="L47" i="11"/>
  <c r="J47" i="11"/>
  <c r="H47" i="11"/>
  <c r="F47" i="11"/>
  <c r="AL46" i="11"/>
  <c r="AJ46" i="11"/>
  <c r="AH46" i="11"/>
  <c r="AF46" i="11"/>
  <c r="AD46" i="11"/>
  <c r="AB46" i="11"/>
  <c r="Z46" i="11"/>
  <c r="X46" i="11"/>
  <c r="T46" i="11"/>
  <c r="R46" i="11"/>
  <c r="P46" i="11"/>
  <c r="N46" i="11"/>
  <c r="L46" i="11"/>
  <c r="J46" i="11"/>
  <c r="H46" i="11"/>
  <c r="F46" i="11"/>
  <c r="AL45" i="11"/>
  <c r="AJ45" i="11"/>
  <c r="AH45" i="11"/>
  <c r="AF45" i="11"/>
  <c r="AD45" i="11"/>
  <c r="AB45" i="11"/>
  <c r="Z45" i="11"/>
  <c r="X45" i="11"/>
  <c r="T45" i="11"/>
  <c r="R45" i="11"/>
  <c r="P45" i="11"/>
  <c r="N45" i="11"/>
  <c r="L45" i="11"/>
  <c r="J45" i="11"/>
  <c r="H45" i="11"/>
  <c r="F45" i="11"/>
  <c r="AL44" i="11"/>
  <c r="AJ44" i="11"/>
  <c r="AH44" i="11"/>
  <c r="AF44" i="11"/>
  <c r="AD44" i="11"/>
  <c r="AB44" i="11"/>
  <c r="Z44" i="11"/>
  <c r="X44" i="11"/>
  <c r="T44" i="11"/>
  <c r="R44" i="11"/>
  <c r="P44" i="11"/>
  <c r="N44" i="11"/>
  <c r="L44" i="11"/>
  <c r="J44" i="11"/>
  <c r="H44" i="11"/>
  <c r="F44" i="11"/>
  <c r="AL43" i="11"/>
  <c r="AJ43" i="11"/>
  <c r="AH43" i="11"/>
  <c r="AF43" i="11"/>
  <c r="AD43" i="11"/>
  <c r="AB43" i="11"/>
  <c r="Z43" i="11"/>
  <c r="X43" i="11"/>
  <c r="T43" i="11"/>
  <c r="R43" i="11"/>
  <c r="P43" i="11"/>
  <c r="N43" i="11"/>
  <c r="L43" i="11"/>
  <c r="J43" i="11"/>
  <c r="H43" i="11"/>
  <c r="F43" i="11"/>
  <c r="AL42" i="11"/>
  <c r="AJ42" i="11"/>
  <c r="AH42" i="11"/>
  <c r="AF42" i="11"/>
  <c r="AD42" i="11"/>
  <c r="AB42" i="11"/>
  <c r="Z42" i="11"/>
  <c r="X42" i="11"/>
  <c r="T42" i="11"/>
  <c r="R42" i="11"/>
  <c r="P42" i="11"/>
  <c r="N42" i="11"/>
  <c r="L42" i="11"/>
  <c r="J42" i="11"/>
  <c r="H42" i="11"/>
  <c r="F42" i="11"/>
  <c r="AL41" i="11"/>
  <c r="AJ41" i="11"/>
  <c r="AH41" i="11"/>
  <c r="AF41" i="11"/>
  <c r="AD41" i="11"/>
  <c r="AB41" i="11"/>
  <c r="Z41" i="11"/>
  <c r="X41" i="11"/>
  <c r="T41" i="11"/>
  <c r="R41" i="11"/>
  <c r="P41" i="11"/>
  <c r="N41" i="11"/>
  <c r="L41" i="11"/>
  <c r="J41" i="11"/>
  <c r="H41" i="11"/>
  <c r="F41" i="11"/>
  <c r="AL40" i="11"/>
  <c r="AJ40" i="11"/>
  <c r="AH40" i="11"/>
  <c r="AF40" i="11"/>
  <c r="AD40" i="11"/>
  <c r="AB40" i="11"/>
  <c r="Z40" i="11"/>
  <c r="X40" i="11"/>
  <c r="T40" i="11"/>
  <c r="R40" i="11"/>
  <c r="P40" i="11"/>
  <c r="N40" i="11"/>
  <c r="L40" i="11"/>
  <c r="J40" i="11"/>
  <c r="H40" i="11"/>
  <c r="F40" i="11"/>
  <c r="AI36" i="10"/>
  <c r="AG36" i="10"/>
  <c r="AE36" i="10"/>
  <c r="AC36" i="10"/>
  <c r="AA36" i="10"/>
  <c r="Y36" i="10"/>
  <c r="W36" i="10"/>
  <c r="U36" i="10"/>
  <c r="S36" i="10"/>
  <c r="Q36" i="10"/>
  <c r="O36" i="10"/>
  <c r="M36" i="10"/>
  <c r="K36" i="10"/>
  <c r="I36" i="10"/>
  <c r="G36" i="10"/>
  <c r="E36" i="10"/>
  <c r="AI35" i="10"/>
  <c r="AG35" i="10"/>
  <c r="AE35" i="10"/>
  <c r="AC35" i="10"/>
  <c r="AA35" i="10"/>
  <c r="Y35" i="10"/>
  <c r="W35" i="10"/>
  <c r="U35" i="10"/>
  <c r="S35" i="10"/>
  <c r="Q35" i="10"/>
  <c r="O35" i="10"/>
  <c r="M35" i="10"/>
  <c r="K35" i="10"/>
  <c r="I35" i="10"/>
  <c r="G35" i="10"/>
  <c r="E35" i="10"/>
  <c r="AI33" i="10"/>
  <c r="AG33" i="10"/>
  <c r="AE33" i="10"/>
  <c r="AC33" i="10"/>
  <c r="AA33" i="10"/>
  <c r="Y33" i="10"/>
  <c r="W33" i="10"/>
  <c r="U33" i="10"/>
  <c r="S33" i="10"/>
  <c r="Q33" i="10"/>
  <c r="O33" i="10"/>
  <c r="M33" i="10"/>
  <c r="K33" i="10"/>
  <c r="I33" i="10"/>
  <c r="G33" i="10"/>
  <c r="E33" i="10"/>
  <c r="AI32" i="10"/>
  <c r="U32" i="10"/>
  <c r="S32" i="10"/>
  <c r="K32" i="10"/>
  <c r="I32" i="10"/>
  <c r="G32" i="10"/>
  <c r="E32" i="10"/>
  <c r="AI31" i="10"/>
  <c r="U31" i="10"/>
  <c r="S31" i="10"/>
  <c r="K31" i="10"/>
  <c r="I31" i="10"/>
  <c r="G31" i="10"/>
  <c r="E31" i="10"/>
  <c r="AI30" i="10"/>
  <c r="U30" i="10"/>
  <c r="S30" i="10"/>
  <c r="K30" i="10"/>
  <c r="I30" i="10"/>
  <c r="G30" i="10"/>
  <c r="E30" i="10"/>
  <c r="AI29" i="10"/>
  <c r="AG29" i="10"/>
  <c r="AE29" i="10"/>
  <c r="AC29" i="10"/>
  <c r="AA29" i="10"/>
  <c r="Y29" i="10"/>
  <c r="W29" i="10"/>
  <c r="U29" i="10"/>
  <c r="S29" i="10"/>
  <c r="Q29" i="10"/>
  <c r="O29" i="10"/>
  <c r="M29" i="10"/>
  <c r="K29" i="10"/>
  <c r="I29" i="10"/>
  <c r="G29" i="10"/>
  <c r="E29" i="10"/>
  <c r="AI28" i="10"/>
  <c r="AG28" i="10"/>
  <c r="AE28" i="10"/>
  <c r="AC28" i="10"/>
  <c r="AA28" i="10"/>
  <c r="Y28" i="10"/>
  <c r="W28" i="10"/>
  <c r="U28" i="10"/>
  <c r="S28" i="10"/>
  <c r="Q28" i="10"/>
  <c r="O28" i="10"/>
  <c r="M28" i="10"/>
  <c r="K28" i="10"/>
  <c r="I28" i="10"/>
  <c r="G28" i="10"/>
  <c r="E28" i="10"/>
  <c r="AI27" i="10"/>
  <c r="AG27" i="10"/>
  <c r="AE27" i="10"/>
  <c r="AC27" i="10"/>
  <c r="AA27" i="10"/>
  <c r="Y27" i="10"/>
  <c r="W27" i="10"/>
  <c r="U27" i="10"/>
  <c r="S27" i="10"/>
  <c r="Q27" i="10"/>
  <c r="O27" i="10"/>
  <c r="M27" i="10"/>
  <c r="K27" i="10"/>
  <c r="I27" i="10"/>
  <c r="G27" i="10"/>
  <c r="E27" i="10"/>
  <c r="AI26" i="10"/>
  <c r="AG26" i="10"/>
  <c r="AE26" i="10"/>
  <c r="AC26" i="10"/>
  <c r="AA26" i="10"/>
  <c r="Y26" i="10"/>
  <c r="W26" i="10"/>
  <c r="S26" i="10"/>
  <c r="Q26" i="10"/>
  <c r="O26" i="10"/>
  <c r="M26" i="10"/>
  <c r="K26" i="10"/>
  <c r="I26" i="10"/>
  <c r="G26" i="10"/>
  <c r="E26" i="10"/>
  <c r="AI23" i="10"/>
  <c r="AG23" i="10"/>
  <c r="AE23" i="10"/>
  <c r="AC23" i="10"/>
  <c r="AA23" i="10"/>
  <c r="Y23" i="10"/>
  <c r="W23" i="10"/>
  <c r="U23" i="10"/>
  <c r="S23" i="10"/>
  <c r="Q23" i="10"/>
  <c r="O23" i="10"/>
  <c r="M23" i="10"/>
  <c r="K23" i="10"/>
  <c r="I23" i="10"/>
  <c r="G23" i="10"/>
  <c r="E23" i="10"/>
  <c r="AI22" i="10"/>
  <c r="U22" i="10"/>
  <c r="S22" i="10"/>
  <c r="E22" i="10"/>
  <c r="AI20" i="10"/>
  <c r="U20" i="10"/>
  <c r="S20" i="10"/>
  <c r="E20" i="10"/>
  <c r="AI19" i="10"/>
  <c r="U19" i="10"/>
  <c r="S19" i="10"/>
  <c r="E19" i="10"/>
  <c r="AI18" i="10"/>
  <c r="U18" i="10"/>
  <c r="S18" i="10"/>
  <c r="E18" i="10"/>
  <c r="AI17" i="10"/>
  <c r="U17" i="10"/>
  <c r="S17" i="10"/>
  <c r="E17" i="10"/>
  <c r="AI16" i="10"/>
  <c r="U16" i="10"/>
  <c r="S16" i="10"/>
  <c r="E16" i="10"/>
  <c r="AI15" i="10"/>
  <c r="U15" i="10"/>
  <c r="S15" i="10"/>
  <c r="E15" i="10"/>
  <c r="AI14" i="10"/>
  <c r="U14" i="10"/>
  <c r="S14" i="10"/>
  <c r="E14" i="10"/>
  <c r="AI13" i="10"/>
  <c r="U13" i="10"/>
  <c r="S13" i="10"/>
  <c r="E13" i="10"/>
  <c r="AI12" i="10"/>
  <c r="AG12" i="10"/>
  <c r="AE12" i="10"/>
  <c r="AC12" i="10"/>
  <c r="AA12" i="10"/>
  <c r="Y12" i="10"/>
  <c r="W12" i="10"/>
  <c r="S12" i="10"/>
  <c r="Q12" i="10"/>
  <c r="O12" i="10"/>
  <c r="M12" i="10"/>
  <c r="K12" i="10"/>
  <c r="I12" i="10"/>
  <c r="G12" i="10"/>
  <c r="AI62" i="10"/>
  <c r="AG62" i="10"/>
  <c r="AE62" i="10"/>
  <c r="AC62" i="10"/>
  <c r="AA62" i="10"/>
  <c r="Y62" i="10"/>
  <c r="W62" i="10"/>
  <c r="U62" i="10"/>
  <c r="S62" i="10"/>
  <c r="Q62" i="10"/>
  <c r="O62" i="10"/>
  <c r="M62" i="10"/>
  <c r="K62" i="10"/>
  <c r="I62" i="10"/>
  <c r="G62" i="10"/>
  <c r="E62" i="10"/>
  <c r="AI61" i="10"/>
  <c r="AG61" i="10"/>
  <c r="AE61" i="10"/>
  <c r="AC61" i="10"/>
  <c r="AA61" i="10"/>
  <c r="Y61" i="10"/>
  <c r="W61" i="10"/>
  <c r="U61" i="10"/>
  <c r="S61" i="10"/>
  <c r="Q61" i="10"/>
  <c r="O61" i="10"/>
  <c r="M61" i="10"/>
  <c r="K61" i="10"/>
  <c r="I61" i="10"/>
  <c r="G61" i="10"/>
  <c r="E61" i="10"/>
  <c r="AI59" i="10"/>
  <c r="AG59" i="10"/>
  <c r="AE59" i="10"/>
  <c r="AC59" i="10"/>
  <c r="AA59" i="10"/>
  <c r="Y59" i="10"/>
  <c r="W59" i="10"/>
  <c r="U59" i="10"/>
  <c r="S59" i="10"/>
  <c r="Q59" i="10"/>
  <c r="O59" i="10"/>
  <c r="M59" i="10"/>
  <c r="K59" i="10"/>
  <c r="I59" i="10"/>
  <c r="G59" i="10"/>
  <c r="E59" i="10"/>
  <c r="AI58" i="10"/>
  <c r="AG58" i="10"/>
  <c r="AE58" i="10"/>
  <c r="AC58" i="10"/>
  <c r="AA58" i="10"/>
  <c r="Y58" i="10"/>
  <c r="W58" i="10"/>
  <c r="U58" i="10"/>
  <c r="S58" i="10"/>
  <c r="Q58" i="10"/>
  <c r="O58" i="10"/>
  <c r="M58" i="10"/>
  <c r="K58" i="10"/>
  <c r="I58" i="10"/>
  <c r="G58" i="10"/>
  <c r="E58" i="10"/>
  <c r="AI57" i="10"/>
  <c r="AG57" i="10"/>
  <c r="AE57" i="10"/>
  <c r="AC57" i="10"/>
  <c r="AA57" i="10"/>
  <c r="Y57" i="10"/>
  <c r="W57" i="10"/>
  <c r="U57" i="10"/>
  <c r="S57" i="10"/>
  <c r="Q57" i="10"/>
  <c r="O57" i="10"/>
  <c r="M57" i="10"/>
  <c r="K57" i="10"/>
  <c r="I57" i="10"/>
  <c r="G57" i="10"/>
  <c r="E57" i="10"/>
  <c r="AI56" i="10"/>
  <c r="AG56" i="10"/>
  <c r="AE56" i="10"/>
  <c r="AC56" i="10"/>
  <c r="AA56" i="10"/>
  <c r="Y56" i="10"/>
  <c r="W56" i="10"/>
  <c r="U56" i="10"/>
  <c r="S56" i="10"/>
  <c r="Q56" i="10"/>
  <c r="O56" i="10"/>
  <c r="M56" i="10"/>
  <c r="K56" i="10"/>
  <c r="I56" i="10"/>
  <c r="G56" i="10"/>
  <c r="E56" i="10"/>
  <c r="AI55" i="10"/>
  <c r="AG55" i="10"/>
  <c r="AE55" i="10"/>
  <c r="AC55" i="10"/>
  <c r="AA55" i="10"/>
  <c r="Y55" i="10"/>
  <c r="W55" i="10"/>
  <c r="U55" i="10"/>
  <c r="S55" i="10"/>
  <c r="Q55" i="10"/>
  <c r="O55" i="10"/>
  <c r="M55" i="10"/>
  <c r="K55" i="10"/>
  <c r="I55" i="10"/>
  <c r="G55" i="10"/>
  <c r="E55" i="10"/>
  <c r="AI54" i="10"/>
  <c r="AG54" i="10"/>
  <c r="AE54" i="10"/>
  <c r="AC54" i="10"/>
  <c r="AA54" i="10"/>
  <c r="Y54" i="10"/>
  <c r="W54" i="10"/>
  <c r="U54" i="10"/>
  <c r="S54" i="10"/>
  <c r="Q54" i="10"/>
  <c r="O54" i="10"/>
  <c r="M54" i="10"/>
  <c r="K54" i="10"/>
  <c r="I54" i="10"/>
  <c r="G54" i="10"/>
  <c r="E54" i="10"/>
  <c r="AI53" i="10"/>
  <c r="AG53" i="10"/>
  <c r="AE53" i="10"/>
  <c r="AC53" i="10"/>
  <c r="AA53" i="10"/>
  <c r="Y53" i="10"/>
  <c r="W53" i="10"/>
  <c r="U53" i="10"/>
  <c r="S53" i="10"/>
  <c r="Q53" i="10"/>
  <c r="O53" i="10"/>
  <c r="M53" i="10"/>
  <c r="K53" i="10"/>
  <c r="I53" i="10"/>
  <c r="G53" i="10"/>
  <c r="E53" i="10"/>
  <c r="AI52" i="10"/>
  <c r="AG52" i="10"/>
  <c r="AE52" i="10"/>
  <c r="AC52" i="10"/>
  <c r="AA52" i="10"/>
  <c r="Y52" i="10"/>
  <c r="U52" i="10"/>
  <c r="S52" i="10"/>
  <c r="Q52" i="10"/>
  <c r="O52" i="10"/>
  <c r="M52" i="10"/>
  <c r="K52" i="10"/>
  <c r="I52" i="10"/>
  <c r="G52" i="10"/>
  <c r="E52" i="10"/>
  <c r="AI34" i="9"/>
  <c r="AG34" i="9"/>
  <c r="AE34" i="9"/>
  <c r="AC34" i="9"/>
  <c r="AA34" i="9"/>
  <c r="Y34" i="9"/>
  <c r="W34" i="9"/>
  <c r="U34" i="9"/>
  <c r="S34" i="9"/>
  <c r="Q34" i="9"/>
  <c r="O34" i="9"/>
  <c r="M34" i="9"/>
  <c r="K34" i="9"/>
  <c r="I34" i="9"/>
  <c r="G34" i="9"/>
  <c r="E34" i="9"/>
  <c r="AI33" i="9"/>
  <c r="AG33" i="9"/>
  <c r="AE33" i="9"/>
  <c r="AC33" i="9"/>
  <c r="AA33" i="9"/>
  <c r="Y33" i="9"/>
  <c r="W33" i="9"/>
  <c r="U33" i="9"/>
  <c r="S33" i="9"/>
  <c r="Q33" i="9"/>
  <c r="O33" i="9"/>
  <c r="M33" i="9"/>
  <c r="K33" i="9"/>
  <c r="I33" i="9"/>
  <c r="G33" i="9"/>
  <c r="E33" i="9"/>
  <c r="AI31" i="9"/>
  <c r="AG31" i="9"/>
  <c r="AE31" i="9"/>
  <c r="AC31" i="9"/>
  <c r="AA31" i="9"/>
  <c r="Y31" i="9"/>
  <c r="W31" i="9"/>
  <c r="U31" i="9"/>
  <c r="S31" i="9"/>
  <c r="Q31" i="9"/>
  <c r="O31" i="9"/>
  <c r="M31" i="9"/>
  <c r="K31" i="9"/>
  <c r="I31" i="9"/>
  <c r="G31" i="9"/>
  <c r="E31" i="9"/>
  <c r="AI30" i="9"/>
  <c r="AG30" i="9"/>
  <c r="AE30" i="9"/>
  <c r="AC30" i="9"/>
  <c r="AA30" i="9"/>
  <c r="Y30" i="9"/>
  <c r="W30" i="9"/>
  <c r="U30" i="9"/>
  <c r="S30" i="9"/>
  <c r="Q30" i="9"/>
  <c r="O30" i="9"/>
  <c r="M30" i="9"/>
  <c r="K30" i="9"/>
  <c r="I30" i="9"/>
  <c r="G30" i="9"/>
  <c r="E30" i="9"/>
  <c r="AI29" i="9"/>
  <c r="AG29" i="9"/>
  <c r="AE29" i="9"/>
  <c r="AC29" i="9"/>
  <c r="AA29" i="9"/>
  <c r="Y29" i="9"/>
  <c r="W29" i="9"/>
  <c r="U29" i="9"/>
  <c r="S29" i="9"/>
  <c r="Q29" i="9"/>
  <c r="O29" i="9"/>
  <c r="M29" i="9"/>
  <c r="K29" i="9"/>
  <c r="I29" i="9"/>
  <c r="G29" i="9"/>
  <c r="E29" i="9"/>
  <c r="AI28" i="9"/>
  <c r="AG28" i="9"/>
  <c r="AE28" i="9"/>
  <c r="AC28" i="9"/>
  <c r="AA28" i="9"/>
  <c r="Y28" i="9"/>
  <c r="W28" i="9"/>
  <c r="U28" i="9"/>
  <c r="S28" i="9"/>
  <c r="Q28" i="9"/>
  <c r="O28" i="9"/>
  <c r="M28" i="9"/>
  <c r="K28" i="9"/>
  <c r="I28" i="9"/>
  <c r="G28" i="9"/>
  <c r="E28" i="9"/>
  <c r="AI27" i="9"/>
  <c r="AG27" i="9"/>
  <c r="AE27" i="9"/>
  <c r="AC27" i="9"/>
  <c r="AA27" i="9"/>
  <c r="Y27" i="9"/>
  <c r="W27" i="9"/>
  <c r="U27" i="9"/>
  <c r="S27" i="9"/>
  <c r="Q27" i="9"/>
  <c r="O27" i="9"/>
  <c r="M27" i="9"/>
  <c r="K27" i="9"/>
  <c r="I27" i="9"/>
  <c r="G27" i="9"/>
  <c r="E27" i="9"/>
  <c r="AI26" i="9"/>
  <c r="AG26" i="9"/>
  <c r="AE26" i="9"/>
  <c r="AC26" i="9"/>
  <c r="AA26" i="9"/>
  <c r="Y26" i="9"/>
  <c r="W26" i="9"/>
  <c r="U26" i="9"/>
  <c r="S26" i="9"/>
  <c r="Q26" i="9"/>
  <c r="O26" i="9"/>
  <c r="M26" i="9"/>
  <c r="K26" i="9"/>
  <c r="I26" i="9"/>
  <c r="G26" i="9"/>
  <c r="E26" i="9"/>
  <c r="AI25" i="9"/>
  <c r="AG25" i="9"/>
  <c r="AE25" i="9"/>
  <c r="AC25" i="9"/>
  <c r="AA25" i="9"/>
  <c r="Y25" i="9"/>
  <c r="W25" i="9"/>
  <c r="U25" i="9"/>
  <c r="S25" i="9"/>
  <c r="Q25" i="9"/>
  <c r="O25" i="9"/>
  <c r="M25" i="9"/>
  <c r="K25" i="9"/>
  <c r="I25" i="9"/>
  <c r="G25" i="9"/>
  <c r="E25" i="9"/>
  <c r="AI24" i="9"/>
  <c r="AG24" i="9"/>
  <c r="AE24" i="9"/>
  <c r="AC24" i="9"/>
  <c r="AA24" i="9"/>
  <c r="Y24" i="9"/>
  <c r="W24" i="9"/>
  <c r="U24" i="9"/>
  <c r="S24" i="9"/>
  <c r="Q24" i="9"/>
  <c r="O24" i="9"/>
  <c r="M24" i="9"/>
  <c r="K24" i="9"/>
  <c r="I24" i="9"/>
  <c r="G24" i="9"/>
  <c r="E24" i="9"/>
  <c r="AI22" i="9"/>
  <c r="AG22" i="9"/>
  <c r="AE22" i="9"/>
  <c r="AC22" i="9"/>
  <c r="AA22" i="9"/>
  <c r="Y22" i="9"/>
  <c r="W22" i="9"/>
  <c r="U22" i="9"/>
  <c r="S22" i="9"/>
  <c r="Q22" i="9"/>
  <c r="O22" i="9"/>
  <c r="M22" i="9"/>
  <c r="K22" i="9"/>
  <c r="I22" i="9"/>
  <c r="G22" i="9"/>
  <c r="E22" i="9"/>
  <c r="AI21" i="9"/>
  <c r="AG21" i="9"/>
  <c r="AE21" i="9"/>
  <c r="AC21" i="9"/>
  <c r="AA21" i="9"/>
  <c r="Y21" i="9"/>
  <c r="W21" i="9"/>
  <c r="U21" i="9"/>
  <c r="S21" i="9"/>
  <c r="Q21" i="9"/>
  <c r="O21" i="9"/>
  <c r="M21" i="9"/>
  <c r="K21" i="9"/>
  <c r="I21" i="9"/>
  <c r="G21" i="9"/>
  <c r="E21" i="9"/>
  <c r="AI19" i="9"/>
  <c r="AG19" i="9"/>
  <c r="AE19" i="9"/>
  <c r="AC19" i="9"/>
  <c r="AA19" i="9"/>
  <c r="Y19" i="9"/>
  <c r="W19" i="9"/>
  <c r="U19" i="9"/>
  <c r="S19" i="9"/>
  <c r="Q19" i="9"/>
  <c r="O19" i="9"/>
  <c r="M19" i="9"/>
  <c r="K19" i="9"/>
  <c r="I19" i="9"/>
  <c r="G19" i="9"/>
  <c r="E19" i="9"/>
  <c r="AI18" i="9"/>
  <c r="AG18" i="9"/>
  <c r="AE18" i="9"/>
  <c r="AC18" i="9"/>
  <c r="AA18" i="9"/>
  <c r="Y18" i="9"/>
  <c r="W18" i="9"/>
  <c r="U18" i="9"/>
  <c r="S18" i="9"/>
  <c r="Q18" i="9"/>
  <c r="O18" i="9"/>
  <c r="M18" i="9"/>
  <c r="K18" i="9"/>
  <c r="I18" i="9"/>
  <c r="G18" i="9"/>
  <c r="E18" i="9"/>
  <c r="AI17" i="9"/>
  <c r="AG17" i="9"/>
  <c r="AE17" i="9"/>
  <c r="AC17" i="9"/>
  <c r="AA17" i="9"/>
  <c r="Y17" i="9"/>
  <c r="W17" i="9"/>
  <c r="S17" i="9"/>
  <c r="Q17" i="9"/>
  <c r="O17" i="9"/>
  <c r="M17" i="9"/>
  <c r="K17" i="9"/>
  <c r="I17" i="9"/>
  <c r="G17" i="9"/>
  <c r="E17" i="9"/>
  <c r="AI16" i="9"/>
  <c r="AG16" i="9"/>
  <c r="AE16" i="9"/>
  <c r="AC16" i="9"/>
  <c r="AA16" i="9"/>
  <c r="Y16" i="9"/>
  <c r="W16" i="9"/>
  <c r="U16" i="9"/>
  <c r="S16" i="9"/>
  <c r="Q16" i="9"/>
  <c r="O16" i="9"/>
  <c r="M16" i="9"/>
  <c r="K16" i="9"/>
  <c r="I16" i="9"/>
  <c r="G16" i="9"/>
  <c r="E16" i="9"/>
  <c r="AI15" i="9"/>
  <c r="AG15" i="9"/>
  <c r="AE15" i="9"/>
  <c r="AC15" i="9"/>
  <c r="AA15" i="9"/>
  <c r="Y15" i="9"/>
  <c r="W15" i="9"/>
  <c r="U15" i="9"/>
  <c r="S15" i="9"/>
  <c r="Q15" i="9"/>
  <c r="O15" i="9"/>
  <c r="M15" i="9"/>
  <c r="K15" i="9"/>
  <c r="I15" i="9"/>
  <c r="G15" i="9"/>
  <c r="E15" i="9"/>
  <c r="AI14" i="9"/>
  <c r="AG14" i="9"/>
  <c r="AE14" i="9"/>
  <c r="AC14" i="9"/>
  <c r="AA14" i="9"/>
  <c r="Y14" i="9"/>
  <c r="W14" i="9"/>
  <c r="U14" i="9"/>
  <c r="S14" i="9"/>
  <c r="Q14" i="9"/>
  <c r="O14" i="9"/>
  <c r="M14" i="9"/>
  <c r="K14" i="9"/>
  <c r="I14" i="9"/>
  <c r="G14" i="9"/>
  <c r="E14" i="9"/>
  <c r="AI13" i="9"/>
  <c r="AG13" i="9"/>
  <c r="AE13" i="9"/>
  <c r="AC13" i="9"/>
  <c r="AA13" i="9"/>
  <c r="Y13" i="9"/>
  <c r="W13" i="9"/>
  <c r="U13" i="9"/>
  <c r="S13" i="9"/>
  <c r="Q13" i="9"/>
  <c r="O13" i="9"/>
  <c r="M13" i="9"/>
  <c r="K13" i="9"/>
  <c r="I13" i="9"/>
  <c r="G13" i="9"/>
  <c r="E13" i="9"/>
  <c r="AI12" i="9"/>
  <c r="AG12" i="9"/>
  <c r="AE12" i="9"/>
  <c r="AC12" i="9"/>
  <c r="AA12" i="9"/>
  <c r="Y12" i="9"/>
  <c r="W12" i="9"/>
  <c r="U12" i="9"/>
  <c r="S12" i="9"/>
  <c r="Q12" i="9"/>
  <c r="O12" i="9"/>
  <c r="M12" i="9"/>
  <c r="K12" i="9"/>
  <c r="I12" i="9"/>
  <c r="G12" i="9"/>
  <c r="E12" i="9"/>
  <c r="AI56" i="9"/>
  <c r="AG56" i="9"/>
  <c r="AE56" i="9"/>
  <c r="AC56" i="9"/>
  <c r="AA56" i="9"/>
  <c r="Y56" i="9"/>
  <c r="W56" i="9"/>
  <c r="U56" i="9"/>
  <c r="S56" i="9"/>
  <c r="Q56" i="9"/>
  <c r="O56" i="9"/>
  <c r="M56" i="9"/>
  <c r="K56" i="9"/>
  <c r="I56" i="9"/>
  <c r="G56" i="9"/>
  <c r="E56" i="9"/>
  <c r="AI55" i="9"/>
  <c r="AG55" i="9"/>
  <c r="AE55" i="9"/>
  <c r="AC55" i="9"/>
  <c r="AA55" i="9"/>
  <c r="Y55" i="9"/>
  <c r="W55" i="9"/>
  <c r="U55" i="9"/>
  <c r="S55" i="9"/>
  <c r="Q55" i="9"/>
  <c r="O55" i="9"/>
  <c r="M55" i="9"/>
  <c r="K55" i="9"/>
  <c r="I55" i="9"/>
  <c r="G55" i="9"/>
  <c r="E55" i="9"/>
  <c r="AI53" i="9"/>
  <c r="AG53" i="9"/>
  <c r="AE53" i="9"/>
  <c r="AC53" i="9"/>
  <c r="AA53" i="9"/>
  <c r="Y53" i="9"/>
  <c r="W53" i="9"/>
  <c r="U53" i="9"/>
  <c r="S53" i="9"/>
  <c r="Q53" i="9"/>
  <c r="O53" i="9"/>
  <c r="M53" i="9"/>
  <c r="K53" i="9"/>
  <c r="I53" i="9"/>
  <c r="G53" i="9"/>
  <c r="E53" i="9"/>
  <c r="AI52" i="9"/>
  <c r="AG52" i="9"/>
  <c r="AE52" i="9"/>
  <c r="AC52" i="9"/>
  <c r="AA52" i="9"/>
  <c r="Y52" i="9"/>
  <c r="W52" i="9"/>
  <c r="U52" i="9"/>
  <c r="S52" i="9"/>
  <c r="Q52" i="9"/>
  <c r="O52" i="9"/>
  <c r="M52" i="9"/>
  <c r="K52" i="9"/>
  <c r="I52" i="9"/>
  <c r="G52" i="9"/>
  <c r="E52" i="9"/>
  <c r="AI51" i="9"/>
  <c r="AG51" i="9"/>
  <c r="AE51" i="9"/>
  <c r="AC51" i="9"/>
  <c r="AA51" i="9"/>
  <c r="Y51" i="9"/>
  <c r="W51" i="9"/>
  <c r="U51" i="9"/>
  <c r="S51" i="9"/>
  <c r="Q51" i="9"/>
  <c r="O51" i="9"/>
  <c r="M51" i="9"/>
  <c r="K51" i="9"/>
  <c r="I51" i="9"/>
  <c r="G51" i="9"/>
  <c r="E51" i="9"/>
  <c r="AI50" i="9"/>
  <c r="AG50" i="9"/>
  <c r="AE50" i="9"/>
  <c r="AC50" i="9"/>
  <c r="AA50" i="9"/>
  <c r="Y50" i="9"/>
  <c r="W50" i="9"/>
  <c r="U50" i="9"/>
  <c r="S50" i="9"/>
  <c r="Q50" i="9"/>
  <c r="O50" i="9"/>
  <c r="M50" i="9"/>
  <c r="K50" i="9"/>
  <c r="I50" i="9"/>
  <c r="G50" i="9"/>
  <c r="E50" i="9"/>
  <c r="AI49" i="9"/>
  <c r="AG49" i="9"/>
  <c r="AE49" i="9"/>
  <c r="AC49" i="9"/>
  <c r="AA49" i="9"/>
  <c r="Y49" i="9"/>
  <c r="W49" i="9"/>
  <c r="U49" i="9"/>
  <c r="S49" i="9"/>
  <c r="Q49" i="9"/>
  <c r="O49" i="9"/>
  <c r="M49" i="9"/>
  <c r="K49" i="9"/>
  <c r="I49" i="9"/>
  <c r="G49" i="9"/>
  <c r="E49" i="9"/>
  <c r="AI48" i="9"/>
  <c r="AG48" i="9"/>
  <c r="AE48" i="9"/>
  <c r="AC48" i="9"/>
  <c r="AA48" i="9"/>
  <c r="Y48" i="9"/>
  <c r="W48" i="9"/>
  <c r="U48" i="9"/>
  <c r="S48" i="9"/>
  <c r="Q48" i="9"/>
  <c r="O48" i="9"/>
  <c r="M48" i="9"/>
  <c r="K48" i="9"/>
  <c r="I48" i="9"/>
  <c r="G48" i="9"/>
  <c r="E48" i="9"/>
  <c r="AI47" i="9"/>
  <c r="AG47" i="9"/>
  <c r="AE47" i="9"/>
  <c r="AC47" i="9"/>
  <c r="AA47" i="9"/>
  <c r="Y47" i="9"/>
  <c r="W47" i="9"/>
  <c r="U47" i="9"/>
  <c r="S47" i="9"/>
  <c r="Q47" i="9"/>
  <c r="O47" i="9"/>
  <c r="M47" i="9"/>
  <c r="K47" i="9"/>
  <c r="I47" i="9"/>
  <c r="G47" i="9"/>
  <c r="E47" i="9"/>
  <c r="L35" i="8"/>
  <c r="I35" i="8"/>
  <c r="G35" i="8"/>
  <c r="D35" i="8"/>
  <c r="L34" i="8"/>
  <c r="I34" i="8"/>
  <c r="G34" i="8"/>
  <c r="D34" i="8"/>
  <c r="L33" i="8"/>
  <c r="I33" i="8"/>
  <c r="G33" i="8"/>
  <c r="D33" i="8"/>
  <c r="L32" i="8"/>
  <c r="I32" i="8"/>
  <c r="G32" i="8"/>
  <c r="D32" i="8"/>
  <c r="L31" i="8"/>
  <c r="I31" i="8"/>
  <c r="G31" i="8"/>
  <c r="D31" i="8"/>
  <c r="L30" i="8"/>
  <c r="I30" i="8"/>
  <c r="G30" i="8"/>
  <c r="D30" i="8"/>
  <c r="L26" i="8"/>
  <c r="I26" i="8"/>
  <c r="G26" i="8"/>
  <c r="D26" i="8"/>
  <c r="L25" i="8"/>
  <c r="I25" i="8"/>
  <c r="G25" i="8"/>
  <c r="D25" i="8"/>
  <c r="L24" i="8"/>
  <c r="I24" i="8"/>
  <c r="G24" i="8"/>
  <c r="D24" i="8"/>
  <c r="L23" i="8"/>
  <c r="I23" i="8"/>
  <c r="G23" i="8"/>
  <c r="D23" i="8"/>
  <c r="L22" i="8"/>
  <c r="I22" i="8"/>
  <c r="G22" i="8"/>
  <c r="D22" i="8"/>
  <c r="L21" i="8"/>
  <c r="I21" i="8"/>
  <c r="G21" i="8"/>
  <c r="D21" i="8"/>
  <c r="P17" i="8"/>
  <c r="M17" i="8"/>
  <c r="K17" i="8"/>
  <c r="I17" i="8"/>
  <c r="F17" i="8"/>
  <c r="D17" i="8"/>
  <c r="P16" i="8"/>
  <c r="M16" i="8"/>
  <c r="K16" i="8"/>
  <c r="I16" i="8"/>
  <c r="F16" i="8"/>
  <c r="D16" i="8"/>
  <c r="P15" i="8"/>
  <c r="M15" i="8"/>
  <c r="K15" i="8"/>
  <c r="I15" i="8"/>
  <c r="F15" i="8"/>
  <c r="D15" i="8"/>
  <c r="P14" i="8"/>
  <c r="M14" i="8"/>
  <c r="K14" i="8"/>
  <c r="I14" i="8"/>
  <c r="F14" i="8"/>
  <c r="D14" i="8"/>
  <c r="P13" i="8"/>
  <c r="M13" i="8"/>
  <c r="K13" i="8"/>
  <c r="I13" i="8"/>
  <c r="F13" i="8"/>
  <c r="D13" i="8"/>
  <c r="P12" i="8"/>
  <c r="M12" i="8"/>
  <c r="K12" i="8"/>
  <c r="I12" i="8"/>
  <c r="F12" i="8"/>
  <c r="D12" i="8"/>
  <c r="P11" i="8"/>
  <c r="M11" i="8"/>
  <c r="K11" i="8"/>
  <c r="I11" i="8"/>
  <c r="F11" i="8"/>
  <c r="D11" i="8"/>
  <c r="F22" i="3" l="1"/>
  <c r="P38" i="16" l="1"/>
  <c r="P39" i="16"/>
  <c r="P40" i="16"/>
  <c r="P41" i="16"/>
  <c r="P42" i="16"/>
  <c r="P43" i="16"/>
  <c r="P44" i="16"/>
  <c r="P45" i="16"/>
  <c r="P46" i="16"/>
  <c r="P37" i="16"/>
  <c r="P33" i="16"/>
  <c r="P34" i="16"/>
  <c r="P35" i="16"/>
  <c r="P32" i="16"/>
  <c r="P12" i="3" l="1"/>
  <c r="P13" i="3"/>
  <c r="P14" i="3"/>
  <c r="P15" i="3"/>
  <c r="P16" i="3"/>
  <c r="P17" i="3"/>
  <c r="P18" i="3"/>
  <c r="P19" i="3"/>
  <c r="P20" i="3"/>
  <c r="P21" i="3"/>
  <c r="P22" i="3"/>
  <c r="P23" i="3"/>
  <c r="P24" i="3"/>
  <c r="P25" i="3"/>
  <c r="P11" i="3"/>
  <c r="N12" i="3"/>
  <c r="N13" i="3"/>
  <c r="N14" i="3"/>
  <c r="N15" i="3"/>
  <c r="N16" i="3"/>
  <c r="N17" i="3"/>
  <c r="N18" i="3"/>
  <c r="N19" i="3"/>
  <c r="N20" i="3"/>
  <c r="N21" i="3"/>
  <c r="N22" i="3"/>
  <c r="N23" i="3"/>
  <c r="N24" i="3"/>
  <c r="N25" i="3"/>
  <c r="N11" i="3"/>
  <c r="L12" i="3"/>
  <c r="L13" i="3"/>
  <c r="L14" i="3"/>
  <c r="L15" i="3"/>
  <c r="L16" i="3"/>
  <c r="L17" i="3"/>
  <c r="L18" i="3"/>
  <c r="L19" i="3"/>
  <c r="L20" i="3"/>
  <c r="L21" i="3"/>
  <c r="L22" i="3"/>
  <c r="L23" i="3"/>
  <c r="L24" i="3"/>
  <c r="L25" i="3"/>
  <c r="L11" i="3"/>
  <c r="J12" i="3"/>
  <c r="J13" i="3"/>
  <c r="J14" i="3"/>
  <c r="J15" i="3"/>
  <c r="J16" i="3"/>
  <c r="J17" i="3"/>
  <c r="J18" i="3"/>
  <c r="J19" i="3"/>
  <c r="J20" i="3"/>
  <c r="J21" i="3"/>
  <c r="J22" i="3"/>
  <c r="J23" i="3"/>
  <c r="J24" i="3"/>
  <c r="J25" i="3"/>
  <c r="J11" i="3"/>
  <c r="H12" i="3"/>
  <c r="H13" i="3"/>
  <c r="H14" i="3"/>
  <c r="H15" i="3"/>
  <c r="H16" i="3"/>
  <c r="H17" i="3"/>
  <c r="H18" i="3"/>
  <c r="H19" i="3"/>
  <c r="H20" i="3"/>
  <c r="H21" i="3"/>
  <c r="H22" i="3"/>
  <c r="H23" i="3"/>
  <c r="H24" i="3"/>
  <c r="H25" i="3"/>
  <c r="H11" i="3"/>
  <c r="F12" i="3"/>
  <c r="F13" i="3"/>
  <c r="F14" i="3"/>
  <c r="F15" i="3"/>
  <c r="F16" i="3"/>
  <c r="F17" i="3"/>
  <c r="F18" i="3"/>
  <c r="F19" i="3"/>
  <c r="F20" i="3"/>
  <c r="F21" i="3"/>
  <c r="F23" i="3"/>
  <c r="F24" i="3"/>
  <c r="F25" i="3"/>
  <c r="F11" i="3"/>
  <c r="D12" i="3"/>
  <c r="D13" i="3"/>
  <c r="D14" i="3"/>
  <c r="D15" i="3"/>
  <c r="D16" i="3"/>
  <c r="D17" i="3"/>
  <c r="D18" i="3"/>
  <c r="D19" i="3"/>
  <c r="D20" i="3"/>
  <c r="D21" i="3"/>
  <c r="D22" i="3"/>
  <c r="D23" i="3"/>
  <c r="D24" i="3"/>
  <c r="D25" i="3"/>
  <c r="D11" i="3"/>
  <c r="AD12" i="31" l="1"/>
  <c r="AD13" i="31"/>
  <c r="AD14" i="31"/>
  <c r="AD11" i="31"/>
  <c r="AB12" i="31"/>
  <c r="AB13" i="31"/>
  <c r="AB14" i="31"/>
  <c r="AB11" i="31"/>
  <c r="Z12" i="31"/>
  <c r="Z13" i="31"/>
  <c r="Z14" i="31"/>
  <c r="Z11" i="31"/>
  <c r="X12" i="31"/>
  <c r="X13" i="31"/>
  <c r="X14" i="31"/>
  <c r="X11" i="31"/>
  <c r="V12" i="31"/>
  <c r="V13" i="31"/>
  <c r="V14" i="31"/>
  <c r="V11" i="31"/>
  <c r="T12" i="31"/>
  <c r="T13" i="31"/>
  <c r="T14" i="31"/>
  <c r="T11" i="31"/>
  <c r="R12" i="31"/>
  <c r="R13" i="31"/>
  <c r="R14" i="31"/>
  <c r="R11" i="31"/>
  <c r="P12" i="31"/>
  <c r="P13" i="31"/>
  <c r="P14" i="31"/>
  <c r="P11" i="31"/>
  <c r="N12" i="31"/>
  <c r="N13" i="31"/>
  <c r="N14" i="31"/>
  <c r="N11" i="31"/>
  <c r="L12" i="31"/>
  <c r="L13" i="31"/>
  <c r="L14" i="31"/>
  <c r="L11" i="31"/>
  <c r="J12" i="31"/>
  <c r="J13" i="31"/>
  <c r="J14" i="31"/>
  <c r="J11" i="31"/>
  <c r="H12" i="31"/>
  <c r="H13" i="31"/>
  <c r="H14" i="31"/>
  <c r="H11" i="31"/>
  <c r="F12" i="31"/>
  <c r="F13" i="31"/>
  <c r="F14" i="31"/>
  <c r="F11" i="31"/>
  <c r="D12" i="31"/>
  <c r="D13" i="31"/>
  <c r="D14" i="31"/>
  <c r="D11" i="31"/>
  <c r="AD12" i="30"/>
  <c r="AD13" i="30"/>
  <c r="AD14" i="30"/>
  <c r="AD15" i="30"/>
  <c r="AD16" i="30"/>
  <c r="AD17" i="30"/>
  <c r="AD18" i="30"/>
  <c r="AD19" i="30"/>
  <c r="AD20" i="30"/>
  <c r="AB12" i="30"/>
  <c r="AB13" i="30"/>
  <c r="AB14" i="30"/>
  <c r="AB15" i="30"/>
  <c r="AB16" i="30"/>
  <c r="AB17" i="30"/>
  <c r="AB18" i="30"/>
  <c r="AB19" i="30"/>
  <c r="AB20" i="30"/>
  <c r="AB11" i="30"/>
  <c r="Z12" i="30"/>
  <c r="Z13" i="30"/>
  <c r="Z14" i="30"/>
  <c r="Z15" i="30"/>
  <c r="Z16" i="30"/>
  <c r="Z17" i="30"/>
  <c r="Z18" i="30"/>
  <c r="Z19" i="30"/>
  <c r="Z20" i="30"/>
  <c r="Z11" i="30"/>
  <c r="X12" i="30"/>
  <c r="X13" i="30"/>
  <c r="X14" i="30"/>
  <c r="X15" i="30"/>
  <c r="X16" i="30"/>
  <c r="X17" i="30"/>
  <c r="X18" i="30"/>
  <c r="X19" i="30"/>
  <c r="X20" i="30"/>
  <c r="X11" i="30"/>
  <c r="V12" i="30"/>
  <c r="V13" i="30"/>
  <c r="V14" i="30"/>
  <c r="V15" i="30"/>
  <c r="V16" i="30"/>
  <c r="V17" i="30"/>
  <c r="V18" i="30"/>
  <c r="V19" i="30"/>
  <c r="V20" i="30"/>
  <c r="V11" i="30"/>
  <c r="T12" i="30"/>
  <c r="T13" i="30"/>
  <c r="T14" i="30"/>
  <c r="T15" i="30"/>
  <c r="T16" i="30"/>
  <c r="T17" i="30"/>
  <c r="T18" i="30"/>
  <c r="T19" i="30"/>
  <c r="T20" i="30"/>
  <c r="T11" i="30"/>
  <c r="R12" i="30"/>
  <c r="R13" i="30"/>
  <c r="R14" i="30"/>
  <c r="R15" i="30"/>
  <c r="R16" i="30"/>
  <c r="R17" i="30"/>
  <c r="R18" i="30"/>
  <c r="R19" i="30"/>
  <c r="R20" i="30"/>
  <c r="R11" i="30"/>
  <c r="P12" i="30"/>
  <c r="P13" i="30"/>
  <c r="P14" i="30"/>
  <c r="P15" i="30"/>
  <c r="P16" i="30"/>
  <c r="P17" i="30"/>
  <c r="P18" i="30"/>
  <c r="P19" i="30"/>
  <c r="P20" i="30"/>
  <c r="P11" i="30"/>
  <c r="N12" i="30"/>
  <c r="N13" i="30"/>
  <c r="N14" i="30"/>
  <c r="N15" i="30"/>
  <c r="N16" i="30"/>
  <c r="N17" i="30"/>
  <c r="N18" i="30"/>
  <c r="N19" i="30"/>
  <c r="N20" i="30"/>
  <c r="N11" i="30"/>
  <c r="L12" i="30"/>
  <c r="L13" i="30"/>
  <c r="L14" i="30"/>
  <c r="L15" i="30"/>
  <c r="L16" i="30"/>
  <c r="L17" i="30"/>
  <c r="L18" i="30"/>
  <c r="L19" i="30"/>
  <c r="L20" i="30"/>
  <c r="L11" i="30"/>
  <c r="J12" i="30"/>
  <c r="J13" i="30"/>
  <c r="J14" i="30"/>
  <c r="J15" i="30"/>
  <c r="J16" i="30"/>
  <c r="J17" i="30"/>
  <c r="J18" i="30"/>
  <c r="J19" i="30"/>
  <c r="J20" i="30"/>
  <c r="J11" i="30"/>
  <c r="H12" i="30"/>
  <c r="H13" i="30"/>
  <c r="H14" i="30"/>
  <c r="H15" i="30"/>
  <c r="H16" i="30"/>
  <c r="H17" i="30"/>
  <c r="H18" i="30"/>
  <c r="H19" i="30"/>
  <c r="H20" i="30"/>
  <c r="H11" i="30"/>
  <c r="F12" i="30"/>
  <c r="F13" i="30"/>
  <c r="F14" i="30"/>
  <c r="F15" i="30"/>
  <c r="F16" i="30"/>
  <c r="F17" i="30"/>
  <c r="F18" i="30"/>
  <c r="F19" i="30"/>
  <c r="F20" i="30"/>
  <c r="F11" i="30"/>
  <c r="D12" i="30"/>
  <c r="D13" i="30"/>
  <c r="D14" i="30"/>
  <c r="D15" i="30"/>
  <c r="D16" i="30"/>
  <c r="D17" i="30"/>
  <c r="D18" i="30"/>
  <c r="D19" i="30"/>
  <c r="D20" i="30"/>
  <c r="D11" i="30"/>
  <c r="L10" i="29"/>
  <c r="J10" i="29"/>
  <c r="H10" i="29"/>
  <c r="F10" i="29"/>
  <c r="D10" i="29"/>
  <c r="P28" i="28"/>
  <c r="Z30" i="28"/>
  <c r="Z29" i="28"/>
  <c r="Z28" i="28"/>
  <c r="X30" i="28"/>
  <c r="X29" i="28"/>
  <c r="X28" i="28"/>
  <c r="V30" i="28"/>
  <c r="V29" i="28"/>
  <c r="V28" i="28"/>
  <c r="T30" i="28"/>
  <c r="T29" i="28"/>
  <c r="T28" i="28"/>
  <c r="R30" i="28"/>
  <c r="R29" i="28"/>
  <c r="R28" i="28"/>
  <c r="P31" i="28"/>
  <c r="P30" i="28"/>
  <c r="P29" i="28"/>
  <c r="N30" i="28"/>
  <c r="N29" i="28"/>
  <c r="N28" i="28"/>
  <c r="L30" i="28"/>
  <c r="L29" i="28"/>
  <c r="L28" i="28"/>
  <c r="J30" i="28"/>
  <c r="J29" i="28"/>
  <c r="J28" i="28"/>
  <c r="H30" i="28"/>
  <c r="H29" i="28"/>
  <c r="H28" i="28"/>
  <c r="F30" i="28"/>
  <c r="F29" i="28"/>
  <c r="F28" i="28"/>
  <c r="D31" i="28"/>
  <c r="D30" i="28"/>
  <c r="D29" i="28"/>
  <c r="D28" i="28"/>
  <c r="Z22" i="28"/>
  <c r="Z21" i="28"/>
  <c r="Z20" i="28"/>
  <c r="X22" i="28"/>
  <c r="X21" i="28"/>
  <c r="X20" i="28"/>
  <c r="V22" i="28"/>
  <c r="V21" i="28"/>
  <c r="V20" i="28"/>
  <c r="T22" i="28"/>
  <c r="T21" i="28"/>
  <c r="T20" i="28"/>
  <c r="R22" i="28"/>
  <c r="R21" i="28"/>
  <c r="R20" i="28"/>
  <c r="P23" i="28"/>
  <c r="P22" i="28"/>
  <c r="P21" i="28"/>
  <c r="P20" i="28"/>
  <c r="N22" i="28"/>
  <c r="N21" i="28"/>
  <c r="N20" i="28"/>
  <c r="L22" i="28"/>
  <c r="L21" i="28"/>
  <c r="L20" i="28"/>
  <c r="J22" i="28"/>
  <c r="J21" i="28"/>
  <c r="J20" i="28"/>
  <c r="H22" i="28"/>
  <c r="H21" i="28"/>
  <c r="H20" i="28"/>
  <c r="F22" i="28"/>
  <c r="F21" i="28"/>
  <c r="F20" i="28"/>
  <c r="D21" i="28"/>
  <c r="D22" i="28"/>
  <c r="D23" i="28"/>
  <c r="D20" i="28"/>
  <c r="Z13" i="28"/>
  <c r="Z14" i="28"/>
  <c r="Z12" i="28"/>
  <c r="X13" i="28"/>
  <c r="X14" i="28"/>
  <c r="X12" i="28"/>
  <c r="V13" i="28"/>
  <c r="V14" i="28"/>
  <c r="V12" i="28"/>
  <c r="T13" i="28"/>
  <c r="T14" i="28"/>
  <c r="T12" i="28"/>
  <c r="R13" i="28"/>
  <c r="R14" i="28"/>
  <c r="R12" i="28"/>
  <c r="P13" i="28"/>
  <c r="P14" i="28"/>
  <c r="P15" i="28"/>
  <c r="P12" i="28"/>
  <c r="N13" i="28"/>
  <c r="N14" i="28"/>
  <c r="N12" i="28"/>
  <c r="L13" i="28"/>
  <c r="L14" i="28"/>
  <c r="L12" i="28"/>
  <c r="J13" i="28"/>
  <c r="J14" i="28"/>
  <c r="J12" i="28"/>
  <c r="H13" i="28"/>
  <c r="H14" i="28"/>
  <c r="H12" i="28"/>
  <c r="F13" i="28"/>
  <c r="F14" i="28"/>
  <c r="F12" i="28"/>
  <c r="D13" i="28"/>
  <c r="D14" i="28"/>
  <c r="D15" i="28"/>
  <c r="D12" i="28"/>
  <c r="F35" i="28"/>
  <c r="F36" i="28"/>
  <c r="F37" i="28"/>
  <c r="F38" i="28"/>
  <c r="F34" i="28"/>
  <c r="D35" i="28"/>
  <c r="D36" i="28"/>
  <c r="D37" i="28"/>
  <c r="D38" i="28"/>
  <c r="D34" i="28"/>
  <c r="L28" i="27"/>
  <c r="L27" i="27"/>
  <c r="L24" i="27"/>
  <c r="L23" i="27"/>
  <c r="J28" i="27"/>
  <c r="J27" i="27"/>
  <c r="J24" i="27"/>
  <c r="J23" i="27"/>
  <c r="H28" i="27"/>
  <c r="H27" i="27"/>
  <c r="H24" i="27"/>
  <c r="H23" i="27"/>
  <c r="F28" i="27"/>
  <c r="F27" i="27"/>
  <c r="F24" i="27"/>
  <c r="F23" i="27"/>
  <c r="V18" i="27"/>
  <c r="V17" i="27"/>
  <c r="T18" i="27"/>
  <c r="T17" i="27"/>
  <c r="R18" i="27"/>
  <c r="R17" i="27"/>
  <c r="P13" i="27"/>
  <c r="P15" i="27"/>
  <c r="P16" i="27"/>
  <c r="P17" i="27"/>
  <c r="P18" i="27"/>
  <c r="P11" i="27"/>
  <c r="N12" i="27"/>
  <c r="N13" i="27"/>
  <c r="N14" i="27"/>
  <c r="N15" i="27"/>
  <c r="N16" i="27"/>
  <c r="N17" i="27"/>
  <c r="N18" i="27"/>
  <c r="N11" i="27"/>
  <c r="L12" i="27"/>
  <c r="L13" i="27"/>
  <c r="L14" i="27"/>
  <c r="L15" i="27"/>
  <c r="L16" i="27"/>
  <c r="L17" i="27"/>
  <c r="L18" i="27"/>
  <c r="L11" i="27"/>
  <c r="J12" i="27"/>
  <c r="J13" i="27"/>
  <c r="J14" i="27"/>
  <c r="J15" i="27"/>
  <c r="J16" i="27"/>
  <c r="J17" i="27"/>
  <c r="J18" i="27"/>
  <c r="J11" i="27"/>
  <c r="H12" i="27"/>
  <c r="H13" i="27"/>
  <c r="H14" i="27"/>
  <c r="H15" i="27"/>
  <c r="H16" i="27"/>
  <c r="H17" i="27"/>
  <c r="H18" i="27"/>
  <c r="H11" i="27"/>
  <c r="F12" i="27"/>
  <c r="F13" i="27"/>
  <c r="F14" i="27"/>
  <c r="F15" i="27"/>
  <c r="F16" i="27"/>
  <c r="F17" i="27"/>
  <c r="F18" i="27"/>
  <c r="F11" i="27"/>
  <c r="F42" i="27"/>
  <c r="F35" i="27"/>
  <c r="F38" i="27"/>
  <c r="F39" i="27"/>
  <c r="F34" i="27"/>
  <c r="D35" i="27"/>
  <c r="D36" i="27"/>
  <c r="D37" i="27"/>
  <c r="D38" i="27"/>
  <c r="D39" i="27"/>
  <c r="D40" i="27"/>
  <c r="D41" i="27"/>
  <c r="D42" i="27"/>
  <c r="D43" i="27"/>
  <c r="D44" i="27"/>
  <c r="D34" i="27"/>
  <c r="N12" i="26"/>
  <c r="N13" i="26"/>
  <c r="L12" i="26"/>
  <c r="L13" i="26"/>
  <c r="J12" i="26"/>
  <c r="J13" i="26"/>
  <c r="H12" i="26"/>
  <c r="H13" i="26"/>
  <c r="F12" i="26"/>
  <c r="F13" i="26"/>
  <c r="D12" i="26"/>
  <c r="D13" i="26"/>
  <c r="N11" i="26"/>
  <c r="L11" i="26"/>
  <c r="J11" i="26"/>
  <c r="H11" i="26"/>
  <c r="F11" i="26"/>
  <c r="D11" i="26"/>
  <c r="P12" i="25"/>
  <c r="P13" i="25"/>
  <c r="P14" i="25"/>
  <c r="P15" i="25"/>
  <c r="P11" i="25"/>
  <c r="F12" i="25"/>
  <c r="F13" i="25"/>
  <c r="F14" i="25"/>
  <c r="F15" i="25"/>
  <c r="F11" i="25"/>
  <c r="D12" i="25"/>
  <c r="D13" i="25"/>
  <c r="D14" i="25"/>
  <c r="D15" i="25"/>
  <c r="D11" i="25"/>
  <c r="N38" i="24"/>
  <c r="N35" i="24"/>
  <c r="N34" i="24"/>
  <c r="N33" i="24"/>
  <c r="N32" i="24"/>
  <c r="N31" i="24"/>
  <c r="N30" i="24"/>
  <c r="N29" i="24"/>
  <c r="N28" i="24"/>
  <c r="N27" i="24"/>
  <c r="N14" i="24"/>
  <c r="N12" i="24"/>
  <c r="N11" i="24"/>
  <c r="L38" i="24"/>
  <c r="L35" i="24"/>
  <c r="L34" i="24"/>
  <c r="L33" i="24"/>
  <c r="L32" i="24"/>
  <c r="L31" i="24"/>
  <c r="L30" i="24"/>
  <c r="L29" i="24"/>
  <c r="L28" i="24"/>
  <c r="L27" i="24"/>
  <c r="L14" i="24"/>
  <c r="L12" i="24"/>
  <c r="L11" i="24"/>
  <c r="J38" i="24"/>
  <c r="J35" i="24"/>
  <c r="J34" i="24"/>
  <c r="J33" i="24"/>
  <c r="J32" i="24"/>
  <c r="J31" i="24"/>
  <c r="J30" i="24"/>
  <c r="J29" i="24"/>
  <c r="J28" i="24"/>
  <c r="J27" i="24"/>
  <c r="J14" i="24"/>
  <c r="J12" i="24"/>
  <c r="J11" i="24"/>
  <c r="H38" i="24"/>
  <c r="H35" i="24"/>
  <c r="H34" i="24"/>
  <c r="H33" i="24"/>
  <c r="H32" i="24"/>
  <c r="H31" i="24"/>
  <c r="H30" i="24"/>
  <c r="H29" i="24"/>
  <c r="H28" i="24"/>
  <c r="H27" i="24"/>
  <c r="H14" i="24"/>
  <c r="H12" i="24"/>
  <c r="H11" i="24"/>
  <c r="F38" i="24"/>
  <c r="F35" i="24"/>
  <c r="F34" i="24"/>
  <c r="F33" i="24"/>
  <c r="F32" i="24"/>
  <c r="F31" i="24"/>
  <c r="F30" i="24"/>
  <c r="F29" i="24"/>
  <c r="F28" i="24"/>
  <c r="F27" i="24"/>
  <c r="F14" i="24"/>
  <c r="F12" i="24"/>
  <c r="F11" i="24"/>
  <c r="D38" i="24"/>
  <c r="D35" i="24"/>
  <c r="D34" i="24"/>
  <c r="D33" i="24"/>
  <c r="D32" i="24"/>
  <c r="D31" i="24"/>
  <c r="D30" i="24"/>
  <c r="D29" i="24"/>
  <c r="D28" i="24"/>
  <c r="D27" i="24"/>
  <c r="D14" i="24"/>
  <c r="D12" i="24"/>
  <c r="D11" i="24"/>
  <c r="N10" i="24"/>
  <c r="L10" i="24"/>
  <c r="J10" i="24"/>
  <c r="H10" i="24"/>
  <c r="F10" i="24"/>
  <c r="D10" i="24"/>
  <c r="N38" i="23"/>
  <c r="N34" i="23"/>
  <c r="N33" i="23"/>
  <c r="N32" i="23"/>
  <c r="N31" i="23"/>
  <c r="N30" i="23"/>
  <c r="N29" i="23"/>
  <c r="N28" i="23"/>
  <c r="N27" i="23"/>
  <c r="N26" i="23"/>
  <c r="N24" i="23"/>
  <c r="N23" i="23"/>
  <c r="N22" i="23"/>
  <c r="N20" i="23"/>
  <c r="N19" i="23"/>
  <c r="N18" i="23"/>
  <c r="N17" i="23"/>
  <c r="N16" i="23"/>
  <c r="N15" i="23"/>
  <c r="N14" i="23"/>
  <c r="N12" i="23"/>
  <c r="N11" i="23"/>
  <c r="N10" i="23"/>
  <c r="L38" i="23"/>
  <c r="L35" i="23"/>
  <c r="L34" i="23"/>
  <c r="L33" i="23"/>
  <c r="L32" i="23"/>
  <c r="L31" i="23"/>
  <c r="L30" i="23"/>
  <c r="L29" i="23"/>
  <c r="L28" i="23"/>
  <c r="L27" i="23"/>
  <c r="L26" i="23"/>
  <c r="L24" i="23"/>
  <c r="L23" i="23"/>
  <c r="L22" i="23"/>
  <c r="L20" i="23"/>
  <c r="L19" i="23"/>
  <c r="L18" i="23"/>
  <c r="L17" i="23"/>
  <c r="L16" i="23"/>
  <c r="L15" i="23"/>
  <c r="L14" i="23"/>
  <c r="L12" i="23"/>
  <c r="L11" i="23"/>
  <c r="L10" i="23"/>
  <c r="J38" i="23"/>
  <c r="J35" i="23"/>
  <c r="J34" i="23"/>
  <c r="J33" i="23"/>
  <c r="J32" i="23"/>
  <c r="J31" i="23"/>
  <c r="J30" i="23"/>
  <c r="J29" i="23"/>
  <c r="J28" i="23"/>
  <c r="J27" i="23"/>
  <c r="J26" i="23"/>
  <c r="J24" i="23"/>
  <c r="J23" i="23"/>
  <c r="J22" i="23"/>
  <c r="J20" i="23"/>
  <c r="J19" i="23"/>
  <c r="J18" i="23"/>
  <c r="J17" i="23"/>
  <c r="J16" i="23"/>
  <c r="J15" i="23"/>
  <c r="J14" i="23"/>
  <c r="J12" i="23"/>
  <c r="J11" i="23"/>
  <c r="J10" i="23"/>
  <c r="H38" i="23"/>
  <c r="H35" i="23"/>
  <c r="H34" i="23"/>
  <c r="H33" i="23"/>
  <c r="H32" i="23"/>
  <c r="H31" i="23"/>
  <c r="H30" i="23"/>
  <c r="H29" i="23"/>
  <c r="H28" i="23"/>
  <c r="H27" i="23"/>
  <c r="H26" i="23"/>
  <c r="H24" i="23"/>
  <c r="H23" i="23"/>
  <c r="H22" i="23"/>
  <c r="H20" i="23"/>
  <c r="H19" i="23"/>
  <c r="H18" i="23"/>
  <c r="H17" i="23"/>
  <c r="H16" i="23"/>
  <c r="H15" i="23"/>
  <c r="H14" i="23"/>
  <c r="H12" i="23"/>
  <c r="H11" i="23"/>
  <c r="H10" i="23"/>
  <c r="F38" i="23"/>
  <c r="F35" i="23"/>
  <c r="F34" i="23"/>
  <c r="F33" i="23"/>
  <c r="F32" i="23"/>
  <c r="F31" i="23"/>
  <c r="F30" i="23"/>
  <c r="F29" i="23"/>
  <c r="F28" i="23"/>
  <c r="F27" i="23"/>
  <c r="F26" i="23"/>
  <c r="F24" i="23"/>
  <c r="F23" i="23"/>
  <c r="F22" i="23"/>
  <c r="F20" i="23"/>
  <c r="F19" i="23"/>
  <c r="F18" i="23"/>
  <c r="F17" i="23"/>
  <c r="F16" i="23"/>
  <c r="F15" i="23"/>
  <c r="F14" i="23"/>
  <c r="F12" i="23"/>
  <c r="F11" i="23"/>
  <c r="F10" i="23"/>
  <c r="D38" i="23"/>
  <c r="D35" i="23"/>
  <c r="D34" i="23"/>
  <c r="D33" i="23"/>
  <c r="D32" i="23"/>
  <c r="D31" i="23"/>
  <c r="D30" i="23"/>
  <c r="D29" i="23"/>
  <c r="D28" i="23"/>
  <c r="D27" i="23"/>
  <c r="D26" i="23"/>
  <c r="D24" i="23"/>
  <c r="D23" i="23"/>
  <c r="D22" i="23"/>
  <c r="D20" i="23"/>
  <c r="D19" i="23"/>
  <c r="D18" i="23"/>
  <c r="D17" i="23"/>
  <c r="D16" i="23"/>
  <c r="D15" i="23"/>
  <c r="D14" i="23"/>
  <c r="D12" i="23"/>
  <c r="D11" i="23"/>
  <c r="D10" i="23"/>
  <c r="N39" i="22" l="1"/>
  <c r="N36" i="22"/>
  <c r="N34" i="22"/>
  <c r="N33" i="22"/>
  <c r="N32" i="22"/>
  <c r="N31" i="22"/>
  <c r="N30" i="22"/>
  <c r="N29" i="22"/>
  <c r="N28" i="22"/>
  <c r="N27" i="22"/>
  <c r="N26" i="22"/>
  <c r="N24" i="22"/>
  <c r="N23" i="22"/>
  <c r="N22" i="22"/>
  <c r="N20" i="22"/>
  <c r="N19" i="22"/>
  <c r="N18" i="22"/>
  <c r="N17" i="22"/>
  <c r="N16" i="22"/>
  <c r="N15" i="22"/>
  <c r="N14" i="22"/>
  <c r="N12" i="22"/>
  <c r="N11" i="22"/>
  <c r="L39" i="22"/>
  <c r="L36" i="22"/>
  <c r="L34" i="22"/>
  <c r="L33" i="22"/>
  <c r="L32" i="22"/>
  <c r="L31" i="22"/>
  <c r="L30" i="22"/>
  <c r="L29" i="22"/>
  <c r="L28" i="22"/>
  <c r="L27" i="22"/>
  <c r="L26" i="22"/>
  <c r="L24" i="22"/>
  <c r="L23" i="22"/>
  <c r="L22" i="22"/>
  <c r="L20" i="22"/>
  <c r="L19" i="22"/>
  <c r="L18" i="22"/>
  <c r="L17" i="22"/>
  <c r="L16" i="22"/>
  <c r="L15" i="22"/>
  <c r="L14" i="22"/>
  <c r="L12" i="22"/>
  <c r="L11" i="22"/>
  <c r="J39" i="22"/>
  <c r="J36" i="22"/>
  <c r="J34" i="22"/>
  <c r="J33" i="22"/>
  <c r="J32" i="22"/>
  <c r="J31" i="22"/>
  <c r="J30" i="22"/>
  <c r="J29" i="22"/>
  <c r="J28" i="22"/>
  <c r="J27" i="22"/>
  <c r="J26" i="22"/>
  <c r="J24" i="22"/>
  <c r="J23" i="22"/>
  <c r="J22" i="22"/>
  <c r="J20" i="22"/>
  <c r="J19" i="22"/>
  <c r="J18" i="22"/>
  <c r="J17" i="22"/>
  <c r="J16" i="22"/>
  <c r="J15" i="22"/>
  <c r="J14" i="22"/>
  <c r="J12" i="22"/>
  <c r="J11" i="22"/>
  <c r="H39" i="22"/>
  <c r="H36" i="22"/>
  <c r="H34" i="22"/>
  <c r="H33" i="22"/>
  <c r="H32" i="22"/>
  <c r="H31" i="22"/>
  <c r="H30" i="22"/>
  <c r="H29" i="22"/>
  <c r="H28" i="22"/>
  <c r="H27" i="22"/>
  <c r="H26" i="22"/>
  <c r="H24" i="22"/>
  <c r="H23" i="22"/>
  <c r="H22" i="22"/>
  <c r="H20" i="22"/>
  <c r="H19" i="22"/>
  <c r="H18" i="22"/>
  <c r="H17" i="22"/>
  <c r="H16" i="22"/>
  <c r="H15" i="22"/>
  <c r="H14" i="22"/>
  <c r="H12" i="22"/>
  <c r="H11" i="22"/>
  <c r="F39" i="22"/>
  <c r="F36" i="22"/>
  <c r="F34" i="22"/>
  <c r="F33" i="22"/>
  <c r="F32" i="22"/>
  <c r="F31" i="22"/>
  <c r="F30" i="22"/>
  <c r="F29" i="22"/>
  <c r="F28" i="22"/>
  <c r="F27" i="22"/>
  <c r="F26" i="22"/>
  <c r="F24" i="22"/>
  <c r="F23" i="22"/>
  <c r="F22" i="22"/>
  <c r="F20" i="22"/>
  <c r="F19" i="22"/>
  <c r="F18" i="22"/>
  <c r="F17" i="22"/>
  <c r="F16" i="22"/>
  <c r="F15" i="22"/>
  <c r="F14" i="22"/>
  <c r="F12" i="22"/>
  <c r="F11" i="22"/>
  <c r="N10" i="22"/>
  <c r="L10" i="22"/>
  <c r="J10" i="22"/>
  <c r="H10" i="22"/>
  <c r="F10" i="22"/>
  <c r="D39" i="22"/>
  <c r="D36" i="22"/>
  <c r="D34" i="22"/>
  <c r="D33" i="22"/>
  <c r="D32" i="22"/>
  <c r="D31" i="22"/>
  <c r="D30" i="22"/>
  <c r="D29" i="22"/>
  <c r="D28" i="22"/>
  <c r="D27" i="22"/>
  <c r="D26" i="22"/>
  <c r="D24" i="22"/>
  <c r="D23" i="22"/>
  <c r="D22" i="22"/>
  <c r="D20" i="22"/>
  <c r="D19" i="22"/>
  <c r="D18" i="22"/>
  <c r="D17" i="22"/>
  <c r="D16" i="22"/>
  <c r="D15" i="22"/>
  <c r="D14" i="22"/>
  <c r="D12" i="22"/>
  <c r="D11" i="22"/>
  <c r="D10" i="22"/>
  <c r="N28" i="21"/>
  <c r="N29" i="21"/>
  <c r="N27" i="21"/>
  <c r="L28" i="21"/>
  <c r="L29" i="21"/>
  <c r="L27" i="21"/>
  <c r="J28" i="21"/>
  <c r="J29" i="21"/>
  <c r="J27" i="21"/>
  <c r="H28" i="21"/>
  <c r="H29" i="21"/>
  <c r="H27" i="21"/>
  <c r="F28" i="21"/>
  <c r="F29" i="21"/>
  <c r="F27" i="21"/>
  <c r="D28" i="21"/>
  <c r="D29" i="21"/>
  <c r="D27" i="21"/>
  <c r="F19" i="21"/>
  <c r="F20" i="21"/>
  <c r="F21" i="21"/>
  <c r="F22" i="21"/>
  <c r="F23" i="21"/>
  <c r="F24" i="21"/>
  <c r="F18" i="21"/>
  <c r="D19" i="21"/>
  <c r="D20" i="21"/>
  <c r="D21" i="21"/>
  <c r="D22" i="21"/>
  <c r="D23" i="21"/>
  <c r="D24" i="21"/>
  <c r="D18" i="21"/>
  <c r="J11" i="21"/>
  <c r="J12" i="21"/>
  <c r="J13" i="21"/>
  <c r="J10" i="21"/>
  <c r="H11" i="21"/>
  <c r="H12" i="21"/>
  <c r="H13" i="21"/>
  <c r="H10" i="21"/>
  <c r="F11" i="21"/>
  <c r="F12" i="21"/>
  <c r="F13" i="21"/>
  <c r="F14" i="21"/>
  <c r="F10" i="21"/>
  <c r="D11" i="21"/>
  <c r="D12" i="21"/>
  <c r="D13" i="21"/>
  <c r="D14" i="21"/>
  <c r="D10" i="21"/>
  <c r="E11" i="20"/>
  <c r="E12" i="20"/>
  <c r="E13" i="20"/>
  <c r="E14" i="20"/>
  <c r="E15" i="20"/>
  <c r="E16" i="20"/>
  <c r="E17" i="20"/>
  <c r="E18" i="20"/>
  <c r="G23" i="19"/>
  <c r="G20" i="19"/>
  <c r="G19" i="19"/>
  <c r="G17" i="19"/>
  <c r="G16" i="19"/>
  <c r="G15" i="19"/>
  <c r="G12" i="19"/>
  <c r="G11" i="19"/>
  <c r="G10" i="19"/>
  <c r="G25" i="19"/>
  <c r="E23" i="19"/>
  <c r="E20" i="19"/>
  <c r="E19" i="19"/>
  <c r="E17" i="19"/>
  <c r="E16" i="19"/>
  <c r="E15" i="19"/>
  <c r="E13" i="19"/>
  <c r="E12" i="19"/>
  <c r="E11" i="19"/>
  <c r="E10" i="19"/>
  <c r="E25" i="19"/>
  <c r="L34" i="18"/>
  <c r="L33" i="18"/>
  <c r="L32" i="18"/>
  <c r="L31" i="18"/>
  <c r="L30" i="18"/>
  <c r="L29" i="18"/>
  <c r="L24" i="18"/>
  <c r="L23" i="18"/>
  <c r="L22" i="18"/>
  <c r="L21" i="18"/>
  <c r="L20" i="18"/>
  <c r="L19" i="18"/>
  <c r="L18" i="18"/>
  <c r="L17" i="18"/>
  <c r="L16" i="18"/>
  <c r="L15" i="18"/>
  <c r="L14" i="18"/>
  <c r="L13" i="18"/>
  <c r="I34" i="18"/>
  <c r="I33" i="18"/>
  <c r="I32" i="18"/>
  <c r="I31" i="18"/>
  <c r="I30" i="18"/>
  <c r="I29" i="18"/>
  <c r="I25" i="18"/>
  <c r="I24" i="18"/>
  <c r="I23" i="18"/>
  <c r="I22" i="18"/>
  <c r="I21" i="18"/>
  <c r="I20" i="18"/>
  <c r="I19" i="18"/>
  <c r="I18" i="18"/>
  <c r="I17" i="18"/>
  <c r="I16" i="18"/>
  <c r="I15" i="18"/>
  <c r="I14" i="18"/>
  <c r="I13" i="18"/>
  <c r="I12" i="18"/>
  <c r="I11" i="18"/>
  <c r="G34" i="18"/>
  <c r="G33" i="18"/>
  <c r="G32" i="18"/>
  <c r="G31" i="18"/>
  <c r="G30" i="18"/>
  <c r="G29" i="18"/>
  <c r="G25" i="18"/>
  <c r="G24" i="18"/>
  <c r="G23" i="18"/>
  <c r="G22" i="18"/>
  <c r="G21" i="18"/>
  <c r="G20" i="18"/>
  <c r="G19" i="18"/>
  <c r="G18" i="18"/>
  <c r="G17" i="18"/>
  <c r="G16" i="18"/>
  <c r="G15" i="18"/>
  <c r="G14" i="18"/>
  <c r="G13" i="18"/>
  <c r="D34" i="18"/>
  <c r="D33" i="18"/>
  <c r="D32" i="18"/>
  <c r="D31" i="18"/>
  <c r="D30" i="18"/>
  <c r="D29" i="18"/>
  <c r="D25" i="18"/>
  <c r="D24" i="18"/>
  <c r="D23" i="18"/>
  <c r="D22" i="18"/>
  <c r="D21" i="18"/>
  <c r="D20" i="18"/>
  <c r="D19" i="18"/>
  <c r="D18" i="18"/>
  <c r="D17" i="18"/>
  <c r="D16" i="18"/>
  <c r="D15" i="18"/>
  <c r="D14" i="18"/>
  <c r="D13" i="18"/>
  <c r="D12" i="18"/>
  <c r="D11" i="18"/>
  <c r="AA58" i="14" l="1"/>
  <c r="AA56" i="14"/>
  <c r="AA50" i="14"/>
  <c r="AA49" i="14"/>
  <c r="AA48" i="14"/>
  <c r="AA47" i="14"/>
  <c r="AA46" i="14"/>
  <c r="AA45" i="14"/>
  <c r="AA44" i="14"/>
  <c r="AA43" i="14"/>
  <c r="AA42" i="14"/>
  <c r="AA40" i="14"/>
  <c r="AA39" i="14"/>
  <c r="AA38" i="14"/>
  <c r="AA37" i="14"/>
  <c r="AA36" i="14"/>
  <c r="AA35" i="14"/>
  <c r="AA34" i="14"/>
  <c r="AA33" i="14"/>
  <c r="AA32" i="14"/>
  <c r="AA30" i="14"/>
  <c r="AA29" i="14"/>
  <c r="AA28" i="14"/>
  <c r="AA27" i="14"/>
  <c r="AA26" i="14"/>
  <c r="AA25" i="14"/>
  <c r="AA24" i="14"/>
  <c r="AA23" i="14"/>
  <c r="AA22" i="14"/>
  <c r="AA20" i="14"/>
  <c r="AA19" i="14"/>
  <c r="AA18" i="14"/>
  <c r="AA17" i="14"/>
  <c r="AA16" i="14"/>
  <c r="AA15" i="14"/>
  <c r="AA14" i="14"/>
  <c r="AA13" i="14"/>
  <c r="Y50" i="14"/>
  <c r="Y49" i="14"/>
  <c r="Y48" i="14"/>
  <c r="Y47" i="14"/>
  <c r="Y46" i="14"/>
  <c r="Y45" i="14"/>
  <c r="Y44" i="14"/>
  <c r="Y43" i="14"/>
  <c r="Y42" i="14"/>
  <c r="Y40" i="14"/>
  <c r="Y39" i="14"/>
  <c r="Y38" i="14"/>
  <c r="Y37" i="14"/>
  <c r="Y36" i="14"/>
  <c r="Y35" i="14"/>
  <c r="Y34" i="14"/>
  <c r="Y33" i="14"/>
  <c r="Y32" i="14"/>
  <c r="Y30" i="14"/>
  <c r="Y29" i="14"/>
  <c r="Y28" i="14"/>
  <c r="Y27" i="14"/>
  <c r="Y26" i="14"/>
  <c r="Y25" i="14"/>
  <c r="Y24" i="14"/>
  <c r="Y23" i="14"/>
  <c r="Y22" i="14"/>
  <c r="Y20" i="14"/>
  <c r="Y19" i="14"/>
  <c r="Y18" i="14"/>
  <c r="Y17" i="14"/>
  <c r="Y16" i="14"/>
  <c r="Y15" i="14"/>
  <c r="Y14" i="14"/>
  <c r="Y13" i="14"/>
  <c r="AA12" i="14"/>
  <c r="Y12" i="14"/>
  <c r="V50" i="14"/>
  <c r="V49" i="14"/>
  <c r="V48" i="14"/>
  <c r="V47" i="14"/>
  <c r="V46" i="14"/>
  <c r="V45" i="14"/>
  <c r="V44" i="14"/>
  <c r="V43" i="14"/>
  <c r="V42" i="14"/>
  <c r="V40" i="14"/>
  <c r="V39" i="14"/>
  <c r="V38" i="14"/>
  <c r="V37" i="14"/>
  <c r="V36" i="14"/>
  <c r="V35" i="14"/>
  <c r="V34" i="14"/>
  <c r="V33" i="14"/>
  <c r="V32" i="14"/>
  <c r="V30" i="14"/>
  <c r="V29" i="14"/>
  <c r="V28" i="14"/>
  <c r="V27" i="14"/>
  <c r="V26" i="14"/>
  <c r="V25" i="14"/>
  <c r="V24" i="14"/>
  <c r="V23" i="14"/>
  <c r="V22" i="14"/>
  <c r="V20" i="14"/>
  <c r="V19" i="14"/>
  <c r="V18" i="14"/>
  <c r="V17" i="14"/>
  <c r="V16" i="14"/>
  <c r="V15" i="14"/>
  <c r="V14" i="14"/>
  <c r="V13" i="14"/>
  <c r="V12" i="14"/>
  <c r="T50" i="14"/>
  <c r="T49" i="14"/>
  <c r="T48" i="14"/>
  <c r="T47" i="14"/>
  <c r="T46" i="14"/>
  <c r="T45" i="14"/>
  <c r="T44" i="14"/>
  <c r="T43" i="14"/>
  <c r="T42" i="14"/>
  <c r="T40" i="14"/>
  <c r="T39" i="14"/>
  <c r="T38" i="14"/>
  <c r="T37" i="14"/>
  <c r="T36" i="14"/>
  <c r="T35" i="14"/>
  <c r="T34" i="14"/>
  <c r="T33" i="14"/>
  <c r="T32" i="14"/>
  <c r="T30" i="14"/>
  <c r="T29" i="14"/>
  <c r="T28" i="14"/>
  <c r="T27" i="14"/>
  <c r="T26" i="14"/>
  <c r="T25" i="14"/>
  <c r="T24" i="14"/>
  <c r="T23" i="14"/>
  <c r="T22" i="14"/>
  <c r="T20" i="14"/>
  <c r="T19" i="14"/>
  <c r="T18" i="14"/>
  <c r="T17" i="14"/>
  <c r="T16" i="14"/>
  <c r="T15" i="14"/>
  <c r="T14" i="14"/>
  <c r="T13" i="14"/>
  <c r="T12" i="14"/>
  <c r="R58" i="14"/>
  <c r="R30" i="14"/>
  <c r="R29" i="14"/>
  <c r="R28" i="14"/>
  <c r="R27" i="14"/>
  <c r="R26" i="14"/>
  <c r="R25" i="14"/>
  <c r="R24" i="14"/>
  <c r="R23" i="14"/>
  <c r="R22" i="14"/>
  <c r="R20" i="14"/>
  <c r="R19" i="14"/>
  <c r="R18" i="14"/>
  <c r="R17" i="14"/>
  <c r="R16" i="14"/>
  <c r="R15" i="14"/>
  <c r="R14" i="14"/>
  <c r="R13" i="14"/>
  <c r="R12" i="14"/>
  <c r="N58" i="14"/>
  <c r="N56" i="14"/>
  <c r="N50" i="14"/>
  <c r="N49" i="14"/>
  <c r="N48" i="14"/>
  <c r="N47" i="14"/>
  <c r="N46" i="14"/>
  <c r="N45" i="14"/>
  <c r="N44" i="14"/>
  <c r="N43" i="14"/>
  <c r="N42" i="14"/>
  <c r="N40" i="14"/>
  <c r="N39" i="14"/>
  <c r="N38" i="14"/>
  <c r="N37" i="14"/>
  <c r="N36" i="14"/>
  <c r="N35" i="14"/>
  <c r="N34" i="14"/>
  <c r="N33" i="14"/>
  <c r="N32" i="14"/>
  <c r="N30" i="14"/>
  <c r="N29" i="14"/>
  <c r="N28" i="14"/>
  <c r="N27" i="14"/>
  <c r="N26" i="14"/>
  <c r="N25" i="14"/>
  <c r="N24" i="14"/>
  <c r="N23" i="14"/>
  <c r="N22" i="14"/>
  <c r="N20" i="14"/>
  <c r="N19" i="14"/>
  <c r="N18" i="14"/>
  <c r="N17" i="14"/>
  <c r="N16" i="14"/>
  <c r="N15" i="14"/>
  <c r="N14" i="14"/>
  <c r="N13" i="14"/>
  <c r="N12" i="14"/>
  <c r="L50" i="14"/>
  <c r="L49" i="14"/>
  <c r="L48" i="14"/>
  <c r="L47" i="14"/>
  <c r="L46" i="14"/>
  <c r="L45" i="14"/>
  <c r="L44" i="14"/>
  <c r="L43" i="14"/>
  <c r="L42" i="14"/>
  <c r="L40" i="14"/>
  <c r="L39" i="14"/>
  <c r="L38" i="14"/>
  <c r="L37" i="14"/>
  <c r="L36" i="14"/>
  <c r="L35" i="14"/>
  <c r="L34" i="14"/>
  <c r="L33" i="14"/>
  <c r="L32" i="14"/>
  <c r="L30" i="14"/>
  <c r="L29" i="14"/>
  <c r="L28" i="14"/>
  <c r="L27" i="14"/>
  <c r="L26" i="14"/>
  <c r="L25" i="14"/>
  <c r="L24" i="14"/>
  <c r="L23" i="14"/>
  <c r="L22" i="14"/>
  <c r="L20" i="14"/>
  <c r="L19" i="14"/>
  <c r="L18" i="14"/>
  <c r="L17" i="14"/>
  <c r="L16" i="14"/>
  <c r="L15" i="14"/>
  <c r="L14" i="14"/>
  <c r="L13" i="14"/>
  <c r="L12" i="14"/>
  <c r="I50" i="14"/>
  <c r="I49" i="14"/>
  <c r="I48" i="14"/>
  <c r="I47" i="14"/>
  <c r="I46" i="14"/>
  <c r="I45" i="14"/>
  <c r="I44" i="14"/>
  <c r="I43" i="14"/>
  <c r="I42" i="14"/>
  <c r="I40" i="14"/>
  <c r="I39" i="14"/>
  <c r="I38" i="14"/>
  <c r="I37" i="14"/>
  <c r="I36" i="14"/>
  <c r="I35" i="14"/>
  <c r="I34" i="14"/>
  <c r="I33" i="14"/>
  <c r="I32" i="14"/>
  <c r="I30" i="14"/>
  <c r="I29" i="14"/>
  <c r="I28" i="14"/>
  <c r="I27" i="14"/>
  <c r="I26" i="14"/>
  <c r="I25" i="14"/>
  <c r="I24" i="14"/>
  <c r="I23" i="14"/>
  <c r="I22" i="14"/>
  <c r="I20" i="14"/>
  <c r="I19" i="14"/>
  <c r="I18" i="14"/>
  <c r="I17" i="14"/>
  <c r="I16" i="14"/>
  <c r="I15" i="14"/>
  <c r="I14" i="14"/>
  <c r="I13" i="14"/>
  <c r="I12" i="14"/>
  <c r="G50" i="14"/>
  <c r="G49" i="14"/>
  <c r="G48" i="14"/>
  <c r="G47" i="14"/>
  <c r="G46" i="14"/>
  <c r="G45" i="14"/>
  <c r="G44" i="14"/>
  <c r="G43" i="14"/>
  <c r="G42" i="14"/>
  <c r="G40" i="14"/>
  <c r="G39" i="14"/>
  <c r="G38" i="14"/>
  <c r="G37" i="14"/>
  <c r="G36" i="14"/>
  <c r="G35" i="14"/>
  <c r="G34" i="14"/>
  <c r="G33" i="14"/>
  <c r="G32" i="14"/>
  <c r="G30" i="14"/>
  <c r="G29" i="14"/>
  <c r="G28" i="14"/>
  <c r="G27" i="14"/>
  <c r="G26" i="14"/>
  <c r="G25" i="14"/>
  <c r="G24" i="14"/>
  <c r="G23" i="14"/>
  <c r="G22" i="14"/>
  <c r="G20" i="14"/>
  <c r="G19" i="14"/>
  <c r="G18" i="14"/>
  <c r="G17" i="14"/>
  <c r="G16" i="14"/>
  <c r="G15" i="14"/>
  <c r="G14" i="14"/>
  <c r="G13" i="14"/>
  <c r="G12" i="14"/>
  <c r="E58" i="14"/>
  <c r="E30" i="14"/>
  <c r="E29" i="14"/>
  <c r="E28" i="14"/>
  <c r="E27" i="14"/>
  <c r="E26" i="14"/>
  <c r="E25" i="14"/>
  <c r="E24" i="14"/>
  <c r="E23" i="14"/>
  <c r="E22" i="14"/>
  <c r="E20" i="14"/>
  <c r="E19" i="14"/>
  <c r="E18" i="14"/>
  <c r="E17" i="14"/>
  <c r="E16" i="14"/>
  <c r="E15" i="14"/>
  <c r="E14" i="14"/>
  <c r="E13" i="14"/>
  <c r="E12" i="14"/>
  <c r="C58" i="14"/>
  <c r="C56" i="14"/>
  <c r="C50" i="14"/>
  <c r="C49" i="14"/>
  <c r="C48" i="14"/>
  <c r="C47" i="14"/>
  <c r="C46" i="14"/>
  <c r="C45" i="14"/>
  <c r="C44" i="14"/>
  <c r="C43" i="14"/>
  <c r="C42" i="14"/>
  <c r="C40" i="14"/>
  <c r="C39" i="14"/>
  <c r="C38" i="14"/>
  <c r="C37" i="14"/>
  <c r="C36" i="14"/>
  <c r="C35" i="14"/>
  <c r="C34" i="14"/>
  <c r="C33" i="14"/>
  <c r="C32" i="14"/>
  <c r="C30" i="14"/>
  <c r="C29" i="14"/>
  <c r="C28" i="14"/>
  <c r="C27" i="14"/>
  <c r="C26" i="14"/>
  <c r="C25" i="14"/>
  <c r="C24" i="14"/>
  <c r="C23" i="14"/>
  <c r="C22" i="14"/>
  <c r="C20" i="14"/>
  <c r="C19" i="14"/>
  <c r="C18" i="14"/>
  <c r="C17" i="14"/>
  <c r="C16" i="14"/>
  <c r="C15" i="14"/>
  <c r="C14" i="14"/>
  <c r="C13" i="14"/>
  <c r="C12" i="14"/>
  <c r="G75" i="4"/>
  <c r="G74" i="4"/>
  <c r="G71" i="4"/>
  <c r="G67" i="4"/>
  <c r="G65" i="4"/>
  <c r="G64" i="4"/>
  <c r="G63" i="4"/>
  <c r="G62" i="4"/>
  <c r="G60" i="4"/>
  <c r="G58" i="4"/>
  <c r="G59" i="4"/>
  <c r="E75" i="4"/>
  <c r="E74" i="4"/>
  <c r="E71" i="4"/>
  <c r="E67" i="4"/>
  <c r="E65" i="4"/>
  <c r="E64" i="4"/>
  <c r="G17" i="4"/>
  <c r="G15" i="4"/>
  <c r="G16" i="4"/>
  <c r="G20" i="4"/>
  <c r="G21" i="4"/>
  <c r="G12" i="4"/>
  <c r="G14" i="4"/>
  <c r="G19" i="4"/>
  <c r="G22" i="4"/>
  <c r="G18" i="4"/>
  <c r="G43" i="4"/>
  <c r="E17" i="4"/>
  <c r="E15" i="4"/>
  <c r="E16" i="4"/>
  <c r="E20" i="4"/>
  <c r="E21" i="4"/>
  <c r="E12" i="4"/>
  <c r="E14" i="4"/>
  <c r="E19" i="4"/>
  <c r="E22" i="4"/>
  <c r="E18" i="4"/>
  <c r="E43" i="4"/>
  <c r="G13" i="4"/>
  <c r="E13" i="4"/>
  <c r="I51" i="2" l="1"/>
  <c r="I45" i="2"/>
  <c r="I43" i="2"/>
  <c r="I44" i="2"/>
  <c r="I33" i="2"/>
  <c r="I18" i="2"/>
  <c r="I28" i="2"/>
  <c r="I48" i="2"/>
  <c r="I40" i="2"/>
  <c r="I36" i="2"/>
  <c r="I39" i="2"/>
  <c r="I26" i="2"/>
  <c r="I25" i="2"/>
  <c r="I27" i="2"/>
  <c r="I24" i="2"/>
  <c r="I14" i="2"/>
  <c r="I23" i="2"/>
  <c r="I19" i="2"/>
  <c r="G51" i="2"/>
  <c r="G28" i="2"/>
  <c r="G48" i="2"/>
  <c r="G40" i="2"/>
  <c r="G36" i="2"/>
  <c r="G39" i="2"/>
  <c r="G26" i="2"/>
  <c r="G25" i="2"/>
  <c r="G27" i="2"/>
  <c r="G24" i="2"/>
  <c r="G14" i="2"/>
  <c r="G23" i="2"/>
  <c r="G19" i="2"/>
  <c r="I11" i="2"/>
  <c r="G11" i="2"/>
</calcChain>
</file>

<file path=xl/sharedStrings.xml><?xml version="1.0" encoding="utf-8"?>
<sst xmlns="http://schemas.openxmlformats.org/spreadsheetml/2006/main" count="1662" uniqueCount="736">
  <si>
    <t/>
  </si>
  <si>
    <t>10.200</t>
  </si>
  <si>
    <t>Assets</t>
  </si>
  <si>
    <t>(thousands of dollars)</t>
  </si>
  <si>
    <t>FS</t>
  </si>
  <si>
    <t>LICAT</t>
  </si>
  <si>
    <t>Consolidated Life</t>
  </si>
  <si>
    <t>Adjustments</t>
  </si>
  <si>
    <t xml:space="preserve">LICAT </t>
  </si>
  <si>
    <t>Reference Page</t>
  </si>
  <si>
    <t>Balance Sheet</t>
  </si>
  <si>
    <t>Required Capital</t>
  </si>
  <si>
    <t xml:space="preserve">Cash and Cash Equivalents </t>
  </si>
  <si>
    <t>30.500</t>
  </si>
  <si>
    <t>Cash held on premises</t>
  </si>
  <si>
    <t>Cash other</t>
  </si>
  <si>
    <t>Assets Held for Sale (AHFS)</t>
  </si>
  <si>
    <t>AHFS - factor approach</t>
  </si>
  <si>
    <t>AHFS - look through approach</t>
  </si>
  <si>
    <t>21.012</t>
  </si>
  <si>
    <t>30.100</t>
  </si>
  <si>
    <t>Entities eligible for a 0% factor</t>
  </si>
  <si>
    <t>Bank and DTI CD's/Deposits</t>
  </si>
  <si>
    <t>All other ratings</t>
  </si>
  <si>
    <t>Accrued Investment Income</t>
  </si>
  <si>
    <t>30.200</t>
  </si>
  <si>
    <t>30.400</t>
  </si>
  <si>
    <t>Other</t>
  </si>
  <si>
    <t>Accounts Receivable</t>
  </si>
  <si>
    <t>Entities Eligible for 0%</t>
  </si>
  <si>
    <t>AAA</t>
  </si>
  <si>
    <t>AA</t>
  </si>
  <si>
    <t>A</t>
  </si>
  <si>
    <t>BBB</t>
  </si>
  <si>
    <t>BB</t>
  </si>
  <si>
    <t>B</t>
  </si>
  <si>
    <t>Lower than B</t>
  </si>
  <si>
    <t>Unrated</t>
  </si>
  <si>
    <t>CMHC Insured Mortgage Loans</t>
  </si>
  <si>
    <t>Commercial Mortgages</t>
  </si>
  <si>
    <t>Non-Qualifying Residential Mortgage Loans</t>
  </si>
  <si>
    <t>Mortgages Secured by Undeveloped Land</t>
  </si>
  <si>
    <t>Entities eligible for 0%</t>
  </si>
  <si>
    <t>Rated - AAA</t>
  </si>
  <si>
    <t>Rated - AA</t>
  </si>
  <si>
    <t>Rated - A</t>
  </si>
  <si>
    <t>Rated - BBB</t>
  </si>
  <si>
    <t>Preferred Shares</t>
  </si>
  <si>
    <t>Common Shares</t>
  </si>
  <si>
    <t>50.200</t>
  </si>
  <si>
    <t>Investment Properties</t>
  </si>
  <si>
    <t>50.300</t>
  </si>
  <si>
    <t>Registered reinsurers</t>
  </si>
  <si>
    <t>Unregistered reinsurers</t>
  </si>
  <si>
    <t>Property and Equipment</t>
  </si>
  <si>
    <t>Owner-Occupied Properties</t>
  </si>
  <si>
    <t>Equipment</t>
  </si>
  <si>
    <t>Segregated Funds Net Assets</t>
  </si>
  <si>
    <t>Current Tax Assets</t>
  </si>
  <si>
    <t>20.500</t>
  </si>
  <si>
    <t>Deferred Tax Assets</t>
  </si>
  <si>
    <t>20.300</t>
  </si>
  <si>
    <t>Goodwill</t>
  </si>
  <si>
    <t>Intangible Assets</t>
  </si>
  <si>
    <t>Defined Benefit Pension Plan</t>
  </si>
  <si>
    <t>DB plan assets</t>
  </si>
  <si>
    <t>Available refunds</t>
  </si>
  <si>
    <t>Other Assets</t>
  </si>
  <si>
    <t>Total Assets</t>
  </si>
  <si>
    <t>10.300</t>
  </si>
  <si>
    <t>Liabilities and Equity</t>
  </si>
  <si>
    <r>
      <t>Deconsolidation and Other</t>
    </r>
    <r>
      <rPr>
        <b/>
        <vertAlign val="superscript"/>
        <sz val="8"/>
        <color theme="1"/>
        <rFont val="Arial"/>
        <family val="2"/>
      </rPr>
      <t>1</t>
    </r>
    <r>
      <rPr>
        <b/>
        <sz val="8"/>
        <color theme="1"/>
        <rFont val="Arial"/>
        <family val="2"/>
      </rPr>
      <t xml:space="preserve"> Adjustments</t>
    </r>
  </si>
  <si>
    <t>Liabilities held for sale</t>
  </si>
  <si>
    <t>Trust and Banking Deposits</t>
  </si>
  <si>
    <t>Accounts Payable</t>
  </si>
  <si>
    <t>22.030</t>
  </si>
  <si>
    <t>Current Tax Liabilities</t>
  </si>
  <si>
    <t>Deferred Tax Liabilities</t>
  </si>
  <si>
    <t>Subordinated Debt</t>
  </si>
  <si>
    <t>Other Debt</t>
  </si>
  <si>
    <t>Total Liabilities</t>
  </si>
  <si>
    <t>20.040</t>
  </si>
  <si>
    <t>Participating Account</t>
  </si>
  <si>
    <t>Participating Account  - Accumulated OCI (Loss)</t>
  </si>
  <si>
    <t>Non-Participating Account  - Accumulated OCI (Loss)</t>
  </si>
  <si>
    <t>Total Policyholders' Equity</t>
  </si>
  <si>
    <t>Other Capital</t>
  </si>
  <si>
    <t>Contributed Surplus</t>
  </si>
  <si>
    <t>Retained Earnings</t>
  </si>
  <si>
    <t>Accumulated Other Comprehensive Income (Loss)</t>
  </si>
  <si>
    <t>Total Shareholders' Equity</t>
  </si>
  <si>
    <t>Non-controlling Interests</t>
  </si>
  <si>
    <t>Total Equity</t>
  </si>
  <si>
    <t>Head Office Account</t>
  </si>
  <si>
    <t>20.400</t>
  </si>
  <si>
    <t>Available Capital</t>
  </si>
  <si>
    <t>Adjusted Retained Earnings and Adjusted AOCI</t>
  </si>
  <si>
    <t>Less:  After tax fair value gains (losses) on owner-occupied property upon conversion to IFRS (cost model)</t>
  </si>
  <si>
    <t>Plus:  Accumulated after tax fair value revaluation losses on owner-occupied property (revaluation model)</t>
  </si>
  <si>
    <t>Adjusted Retained Earnings</t>
  </si>
  <si>
    <t>Accumulated foreign currency translation adjustment reported in OCI</t>
  </si>
  <si>
    <t>Accumulated unrealized gains (losses) on AFS equity securities reported in OCI</t>
  </si>
  <si>
    <t>Accumulated unrealized gains on owner-occupied property reported in OCI (revaluation model)</t>
  </si>
  <si>
    <t>Accumulated changes in liabilities under shadow accounting reported in OCI</t>
  </si>
  <si>
    <t>Accumulated fair value gains (losses) on the effective portion of cash flow hedges reported in OCI</t>
  </si>
  <si>
    <t>Accumulated defined benefit pension plan remeasurements reported in OCI</t>
  </si>
  <si>
    <t>Accumulated other defined benefit remeasurements reported in OCI</t>
  </si>
  <si>
    <t>Accumulated unrealized gains (losses) on controlled investments in non-life FIs, deducted from Available Capital</t>
  </si>
  <si>
    <t>Other accumulated elements reported in OCI - 1 (specify)</t>
  </si>
  <si>
    <t>Other accumulated elements reported in OCI - 2 (specify)</t>
  </si>
  <si>
    <t>Subtotal</t>
  </si>
  <si>
    <t>Less: Accumulated unrealized gains on owner-occupied property reported in OCI (revaluation model)</t>
  </si>
  <si>
    <t>Less: Accumulated fair value gains (losses) on the effective portion of cash flow hedges reported in OCI</t>
  </si>
  <si>
    <t>Less: Accumulated unrealized gains (losses) on controlled investments in non-life FIs, deducted from Available Capital</t>
  </si>
  <si>
    <t>Adjusted AOCI</t>
  </si>
  <si>
    <t>Next page is 20.500</t>
  </si>
  <si>
    <t>Less: Value of on-balance sheet liabilities secured by the encumbered assets</t>
  </si>
  <si>
    <t>Less: Value of marginal capital requirement for liabilities secured by the encumbered assets</t>
  </si>
  <si>
    <t>Less: Value of marginal capital requirements for the encumbered assets</t>
  </si>
  <si>
    <t>Less: 50% of the calculated deduction amount relating to real property pledged to secure mortgage borrowing activities</t>
  </si>
  <si>
    <t>Encumbered Assets (Deduction amount)</t>
  </si>
  <si>
    <t>Credit Risk</t>
  </si>
  <si>
    <t>TOTAL</t>
  </si>
  <si>
    <t>Non-Participating Products</t>
  </si>
  <si>
    <t>Participating Products</t>
  </si>
  <si>
    <t>Short-Term Investments</t>
  </si>
  <si>
    <t>Required 
Capital</t>
  </si>
  <si>
    <t>Amount</t>
  </si>
  <si>
    <t>Redistribution of Exposure for Collateral/ Guarantee</t>
  </si>
  <si>
    <t>Factor</t>
  </si>
  <si>
    <t>Total</t>
  </si>
  <si>
    <t>Asset-Backed Securities</t>
  </si>
  <si>
    <t>Guaranteed by entities eligible for a 0% factor</t>
  </si>
  <si>
    <t>Resecuritization</t>
  </si>
  <si>
    <t>Next page is 30.200</t>
  </si>
  <si>
    <t>&lt; 1 year</t>
  </si>
  <si>
    <t>1-2 years</t>
  </si>
  <si>
    <t>2-3 years</t>
  </si>
  <si>
    <t>3-4 years</t>
  </si>
  <si>
    <t>4-5 years</t>
  </si>
  <si>
    <t>5-10 years</t>
  </si>
  <si>
    <t>10+ years</t>
  </si>
  <si>
    <t>Redistribution of Exposure for Collateral/Guarantee</t>
  </si>
  <si>
    <t>Rating</t>
  </si>
  <si>
    <t>Next page is 30.300</t>
  </si>
  <si>
    <t>30.300</t>
  </si>
  <si>
    <t xml:space="preserve">Non-qualifying pass-through MBS </t>
  </si>
  <si>
    <t>Asset Backed Securities (LICAT Book Value)</t>
  </si>
  <si>
    <t>Guaranteed by CMHC or Entities Eligible for 0%</t>
  </si>
  <si>
    <t>Resecuritizations (LICAT Book Value)</t>
  </si>
  <si>
    <t>Non-qualifying pass-through MBS</t>
  </si>
  <si>
    <t xml:space="preserve">Unrated </t>
  </si>
  <si>
    <t>Next page is 30.400</t>
  </si>
  <si>
    <t>Risk Factor</t>
  </si>
  <si>
    <r>
      <t>Other Insured Mortgage Loans</t>
    </r>
    <r>
      <rPr>
        <vertAlign val="superscript"/>
        <sz val="8"/>
        <color theme="1"/>
        <rFont val="Arial"/>
        <family val="2"/>
      </rPr>
      <t>1</t>
    </r>
  </si>
  <si>
    <r>
      <t>Qualifying Residential Mortgage Loans</t>
    </r>
    <r>
      <rPr>
        <vertAlign val="superscript"/>
        <sz val="8"/>
        <color theme="1"/>
        <rFont val="Arial"/>
        <family val="2"/>
      </rPr>
      <t>2</t>
    </r>
  </si>
  <si>
    <t>Portion of Mortgage Increase in Value due to Change in Use</t>
  </si>
  <si>
    <r>
      <t>Impaired and Restructured Mortgages</t>
    </r>
    <r>
      <rPr>
        <vertAlign val="superscript"/>
        <sz val="8"/>
        <color theme="1"/>
        <rFont val="Arial"/>
        <family val="2"/>
      </rPr>
      <t>3</t>
    </r>
  </si>
  <si>
    <t>Mortgage Loans (LICAT Book Value)</t>
  </si>
  <si>
    <r>
      <t xml:space="preserve">3 </t>
    </r>
    <r>
      <rPr>
        <sz val="8"/>
        <color theme="1"/>
        <rFont val="Arial"/>
        <family val="2"/>
      </rPr>
      <t xml:space="preserve"> The mortgage amount should be net of write-downs and individual allowances</t>
    </r>
  </si>
  <si>
    <t>Based on external ratings</t>
  </si>
  <si>
    <t>Next page is 30.500</t>
  </si>
  <si>
    <t>Cash held on the company's own premises</t>
  </si>
  <si>
    <r>
      <t>Assets held for sale - factor approach</t>
    </r>
    <r>
      <rPr>
        <vertAlign val="superscript"/>
        <sz val="8"/>
        <color theme="1"/>
        <rFont val="Arial"/>
        <family val="2"/>
      </rPr>
      <t>1</t>
    </r>
  </si>
  <si>
    <r>
      <t>Assets held for sale - look-through approach</t>
    </r>
    <r>
      <rPr>
        <vertAlign val="superscript"/>
        <sz val="8"/>
        <color theme="1"/>
        <rFont val="Arial"/>
        <family val="2"/>
      </rPr>
      <t>1</t>
    </r>
  </si>
  <si>
    <t>Receivables from registered reinsurers</t>
  </si>
  <si>
    <t>Agent's debit balances (net of provisions)</t>
  </si>
  <si>
    <t>Current tax assets</t>
  </si>
  <si>
    <t>Deferred income tax assets deducted from capital</t>
  </si>
  <si>
    <t>Deferred income tax assets (temporary differences) not deducted from capital</t>
  </si>
  <si>
    <t xml:space="preserve">Intangible assets </t>
  </si>
  <si>
    <t>Prepaid expenses</t>
  </si>
  <si>
    <r>
      <rPr>
        <vertAlign val="superscript"/>
        <sz val="8"/>
        <color theme="1"/>
        <rFont val="Arial"/>
        <family val="2"/>
      </rPr>
      <t xml:space="preserve">1 </t>
    </r>
    <r>
      <rPr>
        <sz val="8"/>
        <color theme="1"/>
        <rFont val="Arial"/>
        <family val="2"/>
      </rPr>
      <t>Risk factor is 20% or use a look through approach. Refer to chapter 3 of the LICAT Guideline.</t>
    </r>
  </si>
  <si>
    <t>Next page is 40.100</t>
  </si>
  <si>
    <t>40.100</t>
  </si>
  <si>
    <t>Exposure (Credit Equiv or Exposure Amount)</t>
  </si>
  <si>
    <t>Adjustment of Exposure for Collateral (Capital Markets Transaction)</t>
  </si>
  <si>
    <r>
      <t>Redistribution of Exposure for Collateral/ Guarantee</t>
    </r>
    <r>
      <rPr>
        <b/>
        <vertAlign val="superscript"/>
        <sz val="8"/>
        <color theme="1"/>
        <rFont val="Arial"/>
        <family val="2"/>
      </rPr>
      <t>1</t>
    </r>
  </si>
  <si>
    <t>Net Exposure</t>
  </si>
  <si>
    <t>Counterparty Rating</t>
  </si>
  <si>
    <t>Exposure-Weighted Average Maturity</t>
  </si>
  <si>
    <t>Eligible for 0% rating</t>
  </si>
  <si>
    <t>Memo item: Securities pledged or lent under repo-style transactions for which the capital charge is higher than the capital charge for the exposure to the counterparty</t>
  </si>
  <si>
    <t>Total amount and capital requirement for underlying securities</t>
  </si>
  <si>
    <t>Exposure and capital requirement for counterparties to these transactions</t>
  </si>
  <si>
    <r>
      <rPr>
        <vertAlign val="superscript"/>
        <sz val="8"/>
        <color theme="1"/>
        <rFont val="Arial"/>
        <family val="2"/>
      </rPr>
      <t>1</t>
    </r>
    <r>
      <rPr>
        <sz val="8"/>
        <color theme="1"/>
        <rFont val="Arial"/>
        <family val="2"/>
      </rPr>
      <t>For derivatives and repo-style transactions, this column may only be used to reflect guarantees</t>
    </r>
  </si>
  <si>
    <r>
      <rPr>
        <vertAlign val="superscript"/>
        <sz val="8"/>
        <color theme="1"/>
        <rFont val="Arial"/>
        <family val="2"/>
      </rPr>
      <t>2</t>
    </r>
    <r>
      <rPr>
        <sz val="8"/>
        <color theme="1"/>
        <rFont val="Arial"/>
        <family val="2"/>
      </rPr>
      <t>Requirements for counterparties only.  Exclude exposures for which the capital requirement on the instruments pledged or lent is higher than the capital requirement for the counterparty</t>
    </r>
  </si>
  <si>
    <r>
      <rPr>
        <vertAlign val="superscript"/>
        <sz val="8"/>
        <color theme="1"/>
        <rFont val="Arial"/>
        <family val="2"/>
      </rPr>
      <t>3</t>
    </r>
    <r>
      <rPr>
        <sz val="8"/>
        <color theme="1"/>
        <rFont val="Arial"/>
        <family val="2"/>
      </rPr>
      <t>Includes credit protection provided (reference section 3.1.11)</t>
    </r>
  </si>
  <si>
    <t>Next page is 40.200</t>
  </si>
  <si>
    <t>40.200</t>
  </si>
  <si>
    <t>Derivatives Contracts</t>
  </si>
  <si>
    <t>1 of 2</t>
  </si>
  <si>
    <t>Credit Derivative Contracts</t>
  </si>
  <si>
    <t>Interest Rate Contracts</t>
  </si>
  <si>
    <t>Foreign Exchange and Gold Contracts</t>
  </si>
  <si>
    <t>Equity-linked Contracts</t>
  </si>
  <si>
    <t>Precious Metals (Other than Gold Contracts)</t>
  </si>
  <si>
    <t>Other Commodity Contracts</t>
  </si>
  <si>
    <t>Total Contracts</t>
  </si>
  <si>
    <t>Guarantor</t>
  </si>
  <si>
    <t>Beneficiary</t>
  </si>
  <si>
    <t>All Derivatives - Notional Principal Amount</t>
  </si>
  <si>
    <t>One year or less remaining term to maturity</t>
  </si>
  <si>
    <t>OTC</t>
  </si>
  <si>
    <t>Forwards</t>
  </si>
  <si>
    <t>Swaps</t>
  </si>
  <si>
    <t>Purchased Options</t>
  </si>
  <si>
    <t>Written Options</t>
  </si>
  <si>
    <t>Exch-traded</t>
  </si>
  <si>
    <t>Futures - Long</t>
  </si>
  <si>
    <t>Futures - Short</t>
  </si>
  <si>
    <t>Over one year to five years remaining term to maturity</t>
  </si>
  <si>
    <t>Over five years remaining term to maturity</t>
  </si>
  <si>
    <t>Next page is 40.300</t>
  </si>
  <si>
    <t>40.300</t>
  </si>
  <si>
    <t>2 of 2</t>
  </si>
  <si>
    <t>Counterparty Credit Exposures for OTC Derivatives</t>
  </si>
  <si>
    <t>Notional amount</t>
  </si>
  <si>
    <t>Gross positive replacement cost</t>
  </si>
  <si>
    <t>Gross negative replacement cost</t>
  </si>
  <si>
    <t>Net replacement cost</t>
  </si>
  <si>
    <t>Contracts not subject to permissible netting</t>
  </si>
  <si>
    <t>Contracts subject to permissible netting</t>
  </si>
  <si>
    <t>Credit Equivalent Amount</t>
  </si>
  <si>
    <t>Commitments and Off-Balance Sheet Instruments</t>
  </si>
  <si>
    <t>Notional Principal Amount</t>
  </si>
  <si>
    <t>Credit Conversion Factor</t>
  </si>
  <si>
    <t>Unconditionally cancellable at any time</t>
  </si>
  <si>
    <t>Original maturity one year and under</t>
  </si>
  <si>
    <t>Original maturity over one year</t>
  </si>
  <si>
    <r>
      <t>Commitments for off-balance sheet transactions</t>
    </r>
    <r>
      <rPr>
        <vertAlign val="superscript"/>
        <sz val="8"/>
        <rFont val="Arial"/>
        <family val="2"/>
      </rPr>
      <t>1</t>
    </r>
  </si>
  <si>
    <t>varies</t>
  </si>
  <si>
    <t>Direct Credit Substitutes and Off-balance Sheet Instruments</t>
  </si>
  <si>
    <t>Credit derivatives sold</t>
  </si>
  <si>
    <t>Other direct credit substitutes</t>
  </si>
  <si>
    <t>Transaction-related contingencies</t>
  </si>
  <si>
    <t>Short-term self-liquidating trade-related contingencies</t>
  </si>
  <si>
    <r>
      <t>Sale &amp; repurchase agreements</t>
    </r>
    <r>
      <rPr>
        <vertAlign val="superscript"/>
        <sz val="8"/>
        <rFont val="Arial"/>
        <family val="2"/>
      </rPr>
      <t>2</t>
    </r>
  </si>
  <si>
    <r>
      <t>Forward asset purchases</t>
    </r>
    <r>
      <rPr>
        <vertAlign val="superscript"/>
        <sz val="8"/>
        <rFont val="Arial"/>
        <family val="2"/>
      </rPr>
      <t>2</t>
    </r>
  </si>
  <si>
    <t>Partly paid shares and securities</t>
  </si>
  <si>
    <t>NIFs &amp; RUFs</t>
  </si>
  <si>
    <r>
      <t>1</t>
    </r>
    <r>
      <rPr>
        <sz val="8"/>
        <rFont val="Arial"/>
        <family val="2"/>
      </rPr>
      <t xml:space="preserve"> Commitments where the off-balance sheet item attracts a lower credit conversion factor than the commitment</t>
    </r>
  </si>
  <si>
    <t>Market Risk</t>
  </si>
  <si>
    <t>CANADA</t>
  </si>
  <si>
    <t>US</t>
  </si>
  <si>
    <t>UK</t>
  </si>
  <si>
    <t>EUROPE</t>
  </si>
  <si>
    <t>JAPAN</t>
  </si>
  <si>
    <t>OTHER</t>
  </si>
  <si>
    <t>Next page is 50.200</t>
  </si>
  <si>
    <t>Balance</t>
  </si>
  <si>
    <t>Gross long positions in common equities</t>
  </si>
  <si>
    <t>Gross short positions in common equities</t>
  </si>
  <si>
    <t>Net long positions, developed markets, listed and non-substantial</t>
  </si>
  <si>
    <t>Net short positions, developed markets, listed and non-substantial</t>
  </si>
  <si>
    <t>Net long positions, developed markets, non-listed and/or substantial</t>
  </si>
  <si>
    <t>Net short positions, developed markets, non-listed and/or substantial</t>
  </si>
  <si>
    <t>Net long positions, other markets, listed and non-substantial</t>
  </si>
  <si>
    <t>Net short positions, other markets, listed and non-substantial</t>
  </si>
  <si>
    <t>Net long positions, other markets, non-listed  and/or substantial</t>
  </si>
  <si>
    <t>Net short positions, other markets, non-listed and/or substantial</t>
  </si>
  <si>
    <t>Closely correlated equity positions</t>
  </si>
  <si>
    <r>
      <t>varies</t>
    </r>
    <r>
      <rPr>
        <vertAlign val="superscript"/>
        <sz val="8"/>
        <color theme="1"/>
        <rFont val="Arial"/>
        <family val="2"/>
      </rPr>
      <t>2</t>
    </r>
  </si>
  <si>
    <t>Scenario table charge for options</t>
  </si>
  <si>
    <r>
      <t>Charge for exempt hedges</t>
    </r>
    <r>
      <rPr>
        <vertAlign val="superscript"/>
        <sz val="8"/>
        <color theme="1"/>
        <rFont val="Arial"/>
        <family val="2"/>
      </rPr>
      <t>1</t>
    </r>
  </si>
  <si>
    <t>Mutual funds, exchange traded funds, real estate investment trusts</t>
  </si>
  <si>
    <r>
      <t>varies</t>
    </r>
    <r>
      <rPr>
        <vertAlign val="superscript"/>
        <sz val="8"/>
        <color theme="1"/>
        <rFont val="Arial"/>
        <family val="2"/>
      </rPr>
      <t>3</t>
    </r>
  </si>
  <si>
    <r>
      <rPr>
        <vertAlign val="superscript"/>
        <sz val="8"/>
        <rFont val="Arial"/>
        <family val="2"/>
      </rPr>
      <t xml:space="preserve">1  </t>
    </r>
    <r>
      <rPr>
        <sz val="8"/>
        <rFont val="Arial"/>
        <family val="2"/>
      </rPr>
      <t>Permission from OSFI is required</t>
    </r>
  </si>
  <si>
    <r>
      <rPr>
        <vertAlign val="superscript"/>
        <sz val="8"/>
        <rFont val="Arial"/>
        <family val="2"/>
      </rPr>
      <t>3</t>
    </r>
    <r>
      <rPr>
        <sz val="8"/>
        <rFont val="Arial"/>
        <family val="2"/>
      </rPr>
      <t xml:space="preserve"> Should be consistent with relevant equity risk factors</t>
    </r>
  </si>
  <si>
    <t>Next page is 50.300</t>
  </si>
  <si>
    <t>Residual</t>
  </si>
  <si>
    <r>
      <rPr>
        <vertAlign val="superscript"/>
        <sz val="8"/>
        <color theme="1"/>
        <rFont val="Arial"/>
        <family val="2"/>
      </rPr>
      <t>1</t>
    </r>
    <r>
      <rPr>
        <sz val="8"/>
        <color theme="1"/>
        <rFont val="Arial"/>
        <family val="2"/>
      </rPr>
      <t xml:space="preserve"> These are limited to leases in force - no renewals</t>
    </r>
  </si>
  <si>
    <r>
      <rPr>
        <vertAlign val="superscript"/>
        <sz val="8"/>
        <color theme="1"/>
        <rFont val="Arial"/>
        <family val="2"/>
      </rPr>
      <t>2</t>
    </r>
    <r>
      <rPr>
        <sz val="8"/>
        <color theme="1"/>
        <rFont val="Arial"/>
        <family val="2"/>
      </rPr>
      <t xml:space="preserve"> The required capital must be determined on a property by property basis</t>
    </r>
  </si>
  <si>
    <t>Next page is 50.400</t>
  </si>
  <si>
    <t>Market Value of Assets Backing Product</t>
  </si>
  <si>
    <t>Balance Sheet Amount</t>
  </si>
  <si>
    <t>On-Balance Sheet Assets:</t>
  </si>
  <si>
    <t>Short-Term Securities</t>
  </si>
  <si>
    <t>Bonds/Private Placements</t>
  </si>
  <si>
    <t>Equity Investments</t>
  </si>
  <si>
    <t>Units in the Company's Segregated Funds</t>
  </si>
  <si>
    <t>Units in Mutual Funds</t>
  </si>
  <si>
    <t>Off-Balance Sheet Items</t>
  </si>
  <si>
    <t>Next page is 50.500</t>
  </si>
  <si>
    <t>50.500</t>
  </si>
  <si>
    <t>Currency Risk</t>
  </si>
  <si>
    <t>Net Exposure = Maximum (Net open long position less offsets, Absolute value of net open short position) + Absolute value of net open position in gold</t>
  </si>
  <si>
    <t>Required capital on overall net open position (30% of net exposure)</t>
  </si>
  <si>
    <t>Requirement for currency volatility risk related to options</t>
  </si>
  <si>
    <t>Currency Risk Required Capital (A+B+C)</t>
  </si>
  <si>
    <r>
      <t>Net Open Position</t>
    </r>
    <r>
      <rPr>
        <b/>
        <vertAlign val="superscript"/>
        <sz val="8"/>
        <color theme="1"/>
        <rFont val="Arial"/>
        <family val="2"/>
      </rPr>
      <t>1</t>
    </r>
  </si>
  <si>
    <t>CAD$ Value of Assets</t>
  </si>
  <si>
    <t>CAD$ Value of Liabilities</t>
  </si>
  <si>
    <t>Total open positions in unregistered RSAs</t>
  </si>
  <si>
    <t>US Dollar</t>
  </si>
  <si>
    <t>UK Pound</t>
  </si>
  <si>
    <t>Euro</t>
  </si>
  <si>
    <t>Japanese Yen</t>
  </si>
  <si>
    <t>Gold</t>
  </si>
  <si>
    <t>Africa</t>
  </si>
  <si>
    <t>Australia, East Asia and Pacific</t>
  </si>
  <si>
    <t>Europe and Central Asia</t>
  </si>
  <si>
    <t>Latin America and Caribbean</t>
  </si>
  <si>
    <t>Middle East and North Africa</t>
  </si>
  <si>
    <t>South Asia</t>
  </si>
  <si>
    <t>Allocation of Currency Risk Required Capital Based on the Contribution of the Geography to the Net Exposure</t>
  </si>
  <si>
    <r>
      <rPr>
        <vertAlign val="superscript"/>
        <sz val="8"/>
        <color theme="1"/>
        <rFont val="Arial"/>
        <family val="2"/>
      </rPr>
      <t>1</t>
    </r>
    <r>
      <rPr>
        <sz val="8"/>
        <color theme="1"/>
        <rFont val="Arial"/>
        <family val="2"/>
      </rPr>
      <t xml:space="preserve"> Enter long positions as positive and short positions as negative</t>
    </r>
  </si>
  <si>
    <t>60.010</t>
  </si>
  <si>
    <t>Insurance Risk</t>
  </si>
  <si>
    <t>Mortality</t>
  </si>
  <si>
    <t>Level and Trend</t>
  </si>
  <si>
    <t>Volatility and Catastrophe</t>
  </si>
  <si>
    <t>Less: Portfolio Volume Credit</t>
  </si>
  <si>
    <t>Longevity</t>
  </si>
  <si>
    <t>Level</t>
  </si>
  <si>
    <t>Trend</t>
  </si>
  <si>
    <t>Morbidity Incidence</t>
  </si>
  <si>
    <t>Lapse Supported</t>
  </si>
  <si>
    <t>Lapse Sensitive</t>
  </si>
  <si>
    <t>Expense</t>
  </si>
  <si>
    <t>Level, trend, volatility and catastrophe</t>
  </si>
  <si>
    <t>Memo Items:</t>
  </si>
  <si>
    <t>Credit for stop-loss arrangements</t>
  </si>
  <si>
    <t>Next page is 60.020</t>
  </si>
  <si>
    <t>60.020</t>
  </si>
  <si>
    <t>Next page is 60.030</t>
  </si>
  <si>
    <t>60.030</t>
  </si>
  <si>
    <t xml:space="preserve">Longevity </t>
  </si>
  <si>
    <t xml:space="preserve">Morbidity Incidence </t>
  </si>
  <si>
    <t xml:space="preserve">Morbidity Termination </t>
  </si>
  <si>
    <t>Next page is 60.100</t>
  </si>
  <si>
    <t>60.100</t>
  </si>
  <si>
    <t>Adjustable Products</t>
  </si>
  <si>
    <t>Individual 
Life</t>
  </si>
  <si>
    <t>Individual Life</t>
  </si>
  <si>
    <t>Level Required Capital</t>
  </si>
  <si>
    <t>Trend Required Capital</t>
  </si>
  <si>
    <t>Volatility Required Capital</t>
  </si>
  <si>
    <t>Catastrophe Required Capital</t>
  </si>
  <si>
    <t>Level and Trend Required Capital</t>
  </si>
  <si>
    <t>Volatility and Catastrophe Required Capital</t>
  </si>
  <si>
    <t>Mortality Risk Required Capital</t>
  </si>
  <si>
    <t>Next page is 60.200</t>
  </si>
  <si>
    <t>60.200</t>
  </si>
  <si>
    <t>Non Registered Annuity Business</t>
  </si>
  <si>
    <t>Registered Annuity Business</t>
  </si>
  <si>
    <t>Longevity Risk Required Capital</t>
  </si>
  <si>
    <t>Next page is 60.300</t>
  </si>
  <si>
    <t>60.300</t>
  </si>
  <si>
    <t>Total Incidence Rates</t>
  </si>
  <si>
    <t>Total Termination Rates</t>
  </si>
  <si>
    <t>Level Required Capital (Before Diversification)</t>
  </si>
  <si>
    <t>Volatility Required Capital (Before Diversification)</t>
  </si>
  <si>
    <t>Level Required Capital (After Diversification)</t>
  </si>
  <si>
    <t>Volatility Required Capital (After Diversification)</t>
  </si>
  <si>
    <t>Morbidity Risk Required Capital</t>
  </si>
  <si>
    <t>Incidence Rates</t>
  </si>
  <si>
    <t>Individual Active DI</t>
  </si>
  <si>
    <t>Individual Active WP</t>
  </si>
  <si>
    <t>Individual CI</t>
  </si>
  <si>
    <t>Individual CI Adjustable</t>
  </si>
  <si>
    <t>Individual Active LTC</t>
  </si>
  <si>
    <t>Individual Active LTC Adjustable</t>
  </si>
  <si>
    <t>Group Active STD and LTD</t>
  </si>
  <si>
    <t>Group Active WP</t>
  </si>
  <si>
    <t>Group CI</t>
  </si>
  <si>
    <t xml:space="preserve"> Group Travel Insurance</t>
  </si>
  <si>
    <t xml:space="preserve"> Group Credit Insurance</t>
  </si>
  <si>
    <t>Termination Rates</t>
  </si>
  <si>
    <t>Individual Disabled DI</t>
  </si>
  <si>
    <t>Individual and Group Disabled STD</t>
  </si>
  <si>
    <t>Group Disabled LTD</t>
  </si>
  <si>
    <t>Individual and Group Disabled LTC</t>
  </si>
  <si>
    <t>Group &amp; Individual Disabled WP</t>
  </si>
  <si>
    <t>Next page is 60.400</t>
  </si>
  <si>
    <t>60.400</t>
  </si>
  <si>
    <t>Total Lapse Supported</t>
  </si>
  <si>
    <t>Total Lapse Sensitive</t>
  </si>
  <si>
    <t>Volatility and Catastrophe 
Required Capital</t>
  </si>
  <si>
    <t>Lapse Risk Required Capital</t>
  </si>
  <si>
    <t>Individual Life Insurance</t>
  </si>
  <si>
    <t xml:space="preserve">Individual Other A&amp;S </t>
  </si>
  <si>
    <t>Next page is 60.500</t>
  </si>
  <si>
    <t>60.500</t>
  </si>
  <si>
    <t>Non-participating products</t>
  </si>
  <si>
    <t>Adjustable products - life</t>
  </si>
  <si>
    <t>Adjustable products - Annuity</t>
  </si>
  <si>
    <t>Adjustable products - A&amp;S</t>
  </si>
  <si>
    <t>Participating products</t>
  </si>
  <si>
    <t>Required Capital for Level, Trend, Volatility and Catastrophe Risks</t>
  </si>
  <si>
    <t>Next page is 70.100</t>
  </si>
  <si>
    <t>70.100</t>
  </si>
  <si>
    <t>Guaranteed Value
(col 01)</t>
  </si>
  <si>
    <t>Market Value
(col 02)</t>
  </si>
  <si>
    <t>Credit for Reinsurance Ceded
(col 04)</t>
  </si>
  <si>
    <t>Net Requirements
(col 05 = col 03 - 04)</t>
  </si>
  <si>
    <r>
      <t>Credit for OSFI Approved Hedging Programs</t>
    </r>
    <r>
      <rPr>
        <b/>
        <vertAlign val="superscript"/>
        <sz val="8"/>
        <rFont val="Arial"/>
        <family val="2"/>
      </rPr>
      <t xml:space="preserve">1
</t>
    </r>
    <r>
      <rPr>
        <b/>
        <sz val="8"/>
        <rFont val="Arial"/>
        <family val="2"/>
      </rPr>
      <t>(col 06)</t>
    </r>
  </si>
  <si>
    <t>Pre-2011</t>
  </si>
  <si>
    <t>Post-2010</t>
  </si>
  <si>
    <t>Money Market/Short Term</t>
  </si>
  <si>
    <t>Fixed Income (up to 25% equity)</t>
  </si>
  <si>
    <t>Balanced (max 75% equity)</t>
  </si>
  <si>
    <t>Low Volatility Diversified Fund</t>
  </si>
  <si>
    <t>Broad-based Diversified Equity</t>
  </si>
  <si>
    <t>Intermediate Risk Equity</t>
  </si>
  <si>
    <t>Exotic/Aggressive Equity</t>
  </si>
  <si>
    <t>Requirements for business using custom factors</t>
  </si>
  <si>
    <t>A - B</t>
  </si>
  <si>
    <t>Next page is 70.200</t>
  </si>
  <si>
    <t>70.200</t>
  </si>
  <si>
    <r>
      <t>Total Gross Calculated Requirements</t>
    </r>
    <r>
      <rPr>
        <b/>
        <vertAlign val="superscript"/>
        <sz val="8"/>
        <rFont val="Arial"/>
        <family val="2"/>
      </rPr>
      <t xml:space="preserve"> 1,2
</t>
    </r>
    <r>
      <rPr>
        <b/>
        <sz val="8"/>
        <rFont val="Arial"/>
        <family val="2"/>
      </rPr>
      <t>(col 03)</t>
    </r>
  </si>
  <si>
    <r>
      <t>Credit for OSFI Approved Hedging Programs</t>
    </r>
    <r>
      <rPr>
        <b/>
        <vertAlign val="superscript"/>
        <sz val="8"/>
        <rFont val="Arial"/>
        <family val="2"/>
      </rPr>
      <t xml:space="preserve">3
</t>
    </r>
    <r>
      <rPr>
        <b/>
        <sz val="8"/>
        <rFont val="Arial"/>
        <family val="2"/>
      </rPr>
      <t>(col 06)</t>
    </r>
  </si>
  <si>
    <t>Canadian Business</t>
  </si>
  <si>
    <t>US Business</t>
  </si>
  <si>
    <t>Other Foreign Business</t>
  </si>
  <si>
    <t>10.250</t>
  </si>
  <si>
    <t>Subsidiary</t>
  </si>
  <si>
    <t>Jurisdiction</t>
  </si>
  <si>
    <t>Next page is 10.300</t>
  </si>
  <si>
    <r>
      <rPr>
        <vertAlign val="superscript"/>
        <sz val="8"/>
        <color theme="1"/>
        <rFont val="Arial"/>
        <family val="2"/>
      </rPr>
      <t>2</t>
    </r>
    <r>
      <rPr>
        <sz val="8"/>
        <color theme="1"/>
        <rFont val="Arial"/>
        <family val="2"/>
      </rPr>
      <t xml:space="preserve"> Business type is either: Banking, Trust and Loans, P&amp;C, Cooperative Credit Society, Securities Dealer or Other</t>
    </r>
  </si>
  <si>
    <r>
      <rPr>
        <vertAlign val="superscript"/>
        <sz val="8"/>
        <color theme="1"/>
        <rFont val="Arial"/>
        <family val="2"/>
      </rPr>
      <t>3</t>
    </r>
    <r>
      <rPr>
        <sz val="8"/>
        <color theme="1"/>
        <rFont val="Arial"/>
        <family val="2"/>
      </rPr>
      <t xml:space="preserve"> The amount should be calculated using the equity method of accounting as per section 1.3 of the LICAT Guideline</t>
    </r>
  </si>
  <si>
    <t>Subsidiary 1</t>
  </si>
  <si>
    <t>Subsidiary 2</t>
  </si>
  <si>
    <t>Subsidiary 3</t>
  </si>
  <si>
    <t>Subsidiary 4</t>
  </si>
  <si>
    <t>Subsidiary 5</t>
  </si>
  <si>
    <t>Subsidiary 6</t>
  </si>
  <si>
    <t>Subsidiary 7</t>
  </si>
  <si>
    <t>Subsidiary 8</t>
  </si>
  <si>
    <t>Subsidiary 9</t>
  </si>
  <si>
    <t>Subsidiary 10</t>
  </si>
  <si>
    <t>Subsidiary 11</t>
  </si>
  <si>
    <t>Subsidiary 12</t>
  </si>
  <si>
    <t>Subsidiary 13</t>
  </si>
  <si>
    <t>Subsidiary 14</t>
  </si>
  <si>
    <t>Subsidiary 15</t>
  </si>
  <si>
    <t>Next page is 30.100</t>
  </si>
  <si>
    <t>Next page is 60.010</t>
  </si>
  <si>
    <t>END</t>
  </si>
  <si>
    <r>
      <t>Legal Name of Entity</t>
    </r>
    <r>
      <rPr>
        <b/>
        <vertAlign val="superscript"/>
        <sz val="8"/>
        <color theme="1"/>
        <rFont val="Arial"/>
        <family val="2"/>
      </rPr>
      <t>1</t>
    </r>
  </si>
  <si>
    <r>
      <t>Business Type</t>
    </r>
    <r>
      <rPr>
        <b/>
        <vertAlign val="superscript"/>
        <sz val="8"/>
        <color theme="1"/>
        <rFont val="Arial"/>
        <family val="2"/>
      </rPr>
      <t>2</t>
    </r>
  </si>
  <si>
    <r>
      <t>Investment Amount</t>
    </r>
    <r>
      <rPr>
        <b/>
        <vertAlign val="superscript"/>
        <sz val="8"/>
        <color theme="1"/>
        <rFont val="Arial"/>
        <family val="2"/>
      </rPr>
      <t>3</t>
    </r>
  </si>
  <si>
    <t>DTA Non-Temporary</t>
  </si>
  <si>
    <t>DTA Non-Temporary (deduction amount)</t>
  </si>
  <si>
    <r>
      <rPr>
        <vertAlign val="superscript"/>
        <sz val="8"/>
        <color theme="1"/>
        <rFont val="Arial"/>
        <family val="2"/>
      </rPr>
      <t>1</t>
    </r>
    <r>
      <rPr>
        <sz val="8"/>
        <color theme="1"/>
        <rFont val="Arial"/>
        <family val="2"/>
      </rPr>
      <t xml:space="preserve"> Eligible DTLs are limited to those permitted to offset DTAs for balance sheet reporting purposes at the legal entity level, excluding DTLs that have been netted against the deductions for goodwill, intangible assets and defined benefit pension plan assets. Eligible DTLs are allocated on a pro rata basis between DTA Temporary and DTA Non-Temporary.</t>
    </r>
  </si>
  <si>
    <r>
      <rPr>
        <vertAlign val="superscript"/>
        <sz val="8"/>
        <rFont val="Arial"/>
        <family val="2"/>
      </rPr>
      <t>2</t>
    </r>
    <r>
      <rPr>
        <sz val="8"/>
        <rFont val="Arial"/>
        <family val="2"/>
      </rPr>
      <t xml:space="preserve"> Excluded from the deduction are encumbered assets relating to off-balance sheet securities financing transactions (i.e.: securities lending and borrowing, repos and reverse repos) that do not give rise to any liability on the balance sheet and assets pledged to secure centrally cleared and non-centrally cleared derivative liabilities.</t>
    </r>
  </si>
  <si>
    <r>
      <t>Encumbered Assets</t>
    </r>
    <r>
      <rPr>
        <vertAlign val="superscript"/>
        <sz val="8"/>
        <color theme="1"/>
        <rFont val="Arial"/>
        <family val="2"/>
      </rPr>
      <t>2</t>
    </r>
  </si>
  <si>
    <t>DTA Temporary</t>
  </si>
  <si>
    <t>DTA Temporary, net of eligible DTL</t>
  </si>
  <si>
    <t>10% of Gross Tier 1, net of 2.1.2.1 to 2.1.2.5.1 and 2.1.2.6 to 2.1.2.10 deductions</t>
  </si>
  <si>
    <t>DTA Temporary (deduction amount)</t>
  </si>
  <si>
    <t>DTA Temporary (amount included in Available Capital and subject to 25% capital charge)</t>
  </si>
  <si>
    <r>
      <t>Less: Eligible DTL</t>
    </r>
    <r>
      <rPr>
        <vertAlign val="superscript"/>
        <sz val="8"/>
        <color theme="1"/>
        <rFont val="Arial"/>
        <family val="2"/>
      </rPr>
      <t>1</t>
    </r>
  </si>
  <si>
    <r>
      <t xml:space="preserve">3 </t>
    </r>
    <r>
      <rPr>
        <sz val="8"/>
        <rFont val="Arial"/>
        <family val="2"/>
      </rPr>
      <t>Credit for OSFI Approved Hedging Programs is equal to the dollar equivalent of the maximum allowable reduction as  defined in OSFI instruction guide “Recognition of Hedge Contracts in the Determination of the Segregated Fund Guarantee Capital Requirement for Life Insurance Companies.”</t>
    </r>
  </si>
  <si>
    <r>
      <t xml:space="preserve">1 </t>
    </r>
    <r>
      <rPr>
        <sz val="8"/>
        <rFont val="Arial"/>
        <family val="2"/>
      </rPr>
      <t>This is the dollar equivalent of the maximum allowable deduction.  See OSFI instruction guide “Recognition of Hedge Contracts in the Determination of the Segregated Fund Guarantee Capital Requirement for Life Insurance Companies.”</t>
    </r>
  </si>
  <si>
    <t>Bonds (LICAT Book Value)</t>
  </si>
  <si>
    <t>Group Active LTC</t>
  </si>
  <si>
    <t>Simplification - common equity factor risk</t>
  </si>
  <si>
    <t>Moving Average Market Value or Acquisition Cost, net of Depreciation</t>
  </si>
  <si>
    <t>Impaired and Restructured Obligations</t>
  </si>
  <si>
    <t>30.600</t>
  </si>
  <si>
    <t>Leases</t>
  </si>
  <si>
    <t>Other Loans</t>
  </si>
  <si>
    <t>Annual Supplement</t>
  </si>
  <si>
    <t>Next page is 10.250</t>
  </si>
  <si>
    <t>Next page is 20.400</t>
  </si>
  <si>
    <t>Next page is 30.600</t>
  </si>
  <si>
    <t>Capital Requirements</t>
  </si>
  <si>
    <r>
      <t>Impaired and Restructured Obligations</t>
    </r>
    <r>
      <rPr>
        <vertAlign val="superscript"/>
        <sz val="8"/>
        <rFont val="Arial"/>
        <family val="2"/>
      </rPr>
      <t>1</t>
    </r>
  </si>
  <si>
    <t>Less: Gains (losses) up to the transfer date on owner-occupied property that was previously classified as investment property</t>
  </si>
  <si>
    <t>30.600 &amp; 50.300</t>
  </si>
  <si>
    <t>Accumulated after tax fair value gains (losses) arising from changes in institution's own credit risk</t>
  </si>
  <si>
    <t>Required Capital for Preferred Shares</t>
  </si>
  <si>
    <t>Required Capital for Equity Risk</t>
  </si>
  <si>
    <t>Life Insurance Capital Adequacy Test</t>
  </si>
  <si>
    <t>Identification</t>
  </si>
  <si>
    <t>Financial institution name:</t>
  </si>
  <si>
    <t>Period ending date:</t>
  </si>
  <si>
    <t>Contact person</t>
  </si>
  <si>
    <t xml:space="preserve">Name: </t>
  </si>
  <si>
    <t xml:space="preserve">Telephone: </t>
  </si>
  <si>
    <t xml:space="preserve">Email: </t>
  </si>
  <si>
    <t>Submit the completed return to OSFI via the Regulatory Reporting System Secure Site.</t>
  </si>
  <si>
    <t>Deferred Tax Assets (DTA) and Encumbered Assets</t>
  </si>
  <si>
    <r>
      <t>Less: Eligible Deferred Tax Liabilities (DTL)</t>
    </r>
    <r>
      <rPr>
        <vertAlign val="superscript"/>
        <sz val="8"/>
        <color theme="1"/>
        <rFont val="Arial"/>
        <family val="2"/>
      </rPr>
      <t>1</t>
    </r>
  </si>
  <si>
    <r>
      <rPr>
        <sz val="10"/>
        <rFont val="Arial"/>
        <family val="2"/>
      </rPr>
      <t>Protected B</t>
    </r>
    <r>
      <rPr>
        <sz val="11"/>
        <rFont val="Arial"/>
        <family val="2"/>
      </rPr>
      <t xml:space="preserve">           </t>
    </r>
    <r>
      <rPr>
        <sz val="8"/>
        <rFont val="Arial"/>
        <family val="2"/>
      </rPr>
      <t>when completed</t>
    </r>
  </si>
  <si>
    <t>(A)</t>
  </si>
  <si>
    <t>(B)</t>
  </si>
  <si>
    <t>(C)</t>
  </si>
  <si>
    <t>Subtotal AOCI (LICAT Balance Sheet)</t>
  </si>
  <si>
    <t xml:space="preserve">Short-Term Investments </t>
  </si>
  <si>
    <t xml:space="preserve">Bonds </t>
  </si>
  <si>
    <t>Leases and Other Loans</t>
  </si>
  <si>
    <t>Off-Balance Sheet Exposures</t>
  </si>
  <si>
    <t xml:space="preserve">Equity Risk and Preferred Shares </t>
  </si>
  <si>
    <t xml:space="preserve">Real Estate Risk </t>
  </si>
  <si>
    <t xml:space="preserve">Segregated Fund Guarantees Risk </t>
  </si>
  <si>
    <t>Total by Type of Fund</t>
  </si>
  <si>
    <t>Segregated Fund Guarantees Risk</t>
  </si>
  <si>
    <t>Total by Location of Business</t>
  </si>
  <si>
    <t>Average Maturity:</t>
  </si>
  <si>
    <t>Factors Used to Calculate Required Capital for Bonds:</t>
  </si>
  <si>
    <t>Average Maturity (Asset Backed Securities):</t>
  </si>
  <si>
    <t>Average Maturity (Resecuritizations):</t>
  </si>
  <si>
    <t>Factors Used to Calculate Required Capital for Asset Backed Securities:</t>
  </si>
  <si>
    <t>Average Maturity (Factors Based on External Rating):</t>
  </si>
  <si>
    <t>Factors Used to Calculate Required Capital for Leases and Other Loans:</t>
  </si>
  <si>
    <t>Required Capital for Real Estate Risk (A + B + C)</t>
  </si>
  <si>
    <t>Assets Used to Back Index Linked RPT Products:</t>
  </si>
  <si>
    <t>Exposures in other currencies, by region</t>
  </si>
  <si>
    <t xml:space="preserve">Lapse Supported </t>
  </si>
  <si>
    <t xml:space="preserve">Mortality </t>
  </si>
  <si>
    <t>Insurance Risk Required Capital</t>
  </si>
  <si>
    <t>Minimum death benefit guarantee on index linked RPT products</t>
  </si>
  <si>
    <t xml:space="preserve">Expense </t>
  </si>
  <si>
    <t>Morbidity</t>
  </si>
  <si>
    <t xml:space="preserve">Lapse </t>
  </si>
  <si>
    <t>Less: Credit for Diversification</t>
  </si>
  <si>
    <t>Incidence Rates Required Capital</t>
  </si>
  <si>
    <t>Termination Rates Required Capital</t>
  </si>
  <si>
    <t>Type of Fund:</t>
  </si>
  <si>
    <t>Less: credit for excess deposits placed by unregistered reinsurers</t>
  </si>
  <si>
    <t>Segregated Fund Guarantees Required Capital</t>
  </si>
  <si>
    <t>Asset Backed Securities and Resecuritizations</t>
  </si>
  <si>
    <t>Factors Used to Calculate Required Capital for Resecuritizations:</t>
  </si>
  <si>
    <t xml:space="preserve">Mortgage Loans </t>
  </si>
  <si>
    <r>
      <rPr>
        <sz val="10"/>
        <rFont val="Arial"/>
        <family val="2"/>
      </rPr>
      <t>Protected</t>
    </r>
    <r>
      <rPr>
        <sz val="11"/>
        <rFont val="Arial"/>
        <family val="2"/>
      </rPr>
      <t xml:space="preserve">           </t>
    </r>
    <r>
      <rPr>
        <sz val="8"/>
        <rFont val="Arial"/>
        <family val="2"/>
      </rPr>
      <t>when completed</t>
    </r>
  </si>
  <si>
    <r>
      <rPr>
        <sz val="10"/>
        <rFont val="Arial"/>
        <family val="2"/>
      </rPr>
      <t xml:space="preserve">Protected </t>
    </r>
    <r>
      <rPr>
        <sz val="11"/>
        <rFont val="Arial"/>
        <family val="2"/>
      </rPr>
      <t xml:space="preserve">         </t>
    </r>
    <r>
      <rPr>
        <sz val="8"/>
        <rFont val="Arial"/>
        <family val="2"/>
      </rPr>
      <t>when completed</t>
    </r>
  </si>
  <si>
    <r>
      <rPr>
        <sz val="10"/>
        <rFont val="Arial"/>
        <family val="2"/>
      </rPr>
      <t>Protected</t>
    </r>
    <r>
      <rPr>
        <sz val="11"/>
        <rFont val="Arial"/>
        <family val="2"/>
      </rPr>
      <t xml:space="preserve">      </t>
    </r>
    <r>
      <rPr>
        <sz val="8"/>
        <rFont val="Arial"/>
        <family val="2"/>
      </rPr>
      <t>when completed</t>
    </r>
  </si>
  <si>
    <r>
      <rPr>
        <sz val="10"/>
        <rFont val="Arial"/>
        <family val="2"/>
      </rPr>
      <t>Protected</t>
    </r>
    <r>
      <rPr>
        <sz val="11"/>
        <rFont val="Arial"/>
        <family val="2"/>
      </rPr>
      <t xml:space="preserve">     </t>
    </r>
    <r>
      <rPr>
        <sz val="8"/>
        <rFont val="Arial"/>
        <family val="2"/>
      </rPr>
      <t>when completed</t>
    </r>
  </si>
  <si>
    <r>
      <rPr>
        <sz val="10"/>
        <rFont val="Arial"/>
        <family val="2"/>
      </rPr>
      <t>Protected</t>
    </r>
    <r>
      <rPr>
        <sz val="11"/>
        <rFont val="Arial"/>
        <family val="2"/>
      </rPr>
      <t xml:space="preserve">         </t>
    </r>
    <r>
      <rPr>
        <sz val="8"/>
        <rFont val="Arial"/>
        <family val="2"/>
      </rPr>
      <t>when completed</t>
    </r>
  </si>
  <si>
    <r>
      <rPr>
        <sz val="10"/>
        <rFont val="Arial"/>
        <family val="2"/>
      </rPr>
      <t>Protected</t>
    </r>
    <r>
      <rPr>
        <sz val="11"/>
        <rFont val="Arial"/>
        <family val="2"/>
      </rPr>
      <t xml:space="preserve">        </t>
    </r>
    <r>
      <rPr>
        <sz val="8"/>
        <rFont val="Arial"/>
        <family val="2"/>
      </rPr>
      <t>when completed</t>
    </r>
  </si>
  <si>
    <r>
      <rPr>
        <sz val="10"/>
        <rFont val="Arial"/>
        <family val="2"/>
      </rPr>
      <t>Protected</t>
    </r>
    <r>
      <rPr>
        <sz val="11"/>
        <rFont val="Arial"/>
        <family val="2"/>
      </rPr>
      <t xml:space="preserve">          </t>
    </r>
    <r>
      <rPr>
        <sz val="8"/>
        <rFont val="Arial"/>
        <family val="2"/>
      </rPr>
      <t>when completed</t>
    </r>
  </si>
  <si>
    <t>Balance Sheet Reconciliation</t>
  </si>
  <si>
    <t xml:space="preserve">This form serves as a Life Insurance Capital Adequacy Test / Life Insurance Margin Adequacy Test (LICAT / LIMAT) return for all federally regulated insurers, including Canadian branches of foreign life companies, fraternal benefit societies, regulated life insurance holding companies and non-operating life insurance companies.  </t>
  </si>
  <si>
    <r>
      <t>Investments in non-life solvency regulated financial subsidiaries</t>
    </r>
    <r>
      <rPr>
        <b/>
        <vertAlign val="superscript"/>
        <sz val="14"/>
        <rFont val="Arial"/>
        <family val="2"/>
      </rPr>
      <t>1</t>
    </r>
    <r>
      <rPr>
        <b/>
        <sz val="14"/>
        <rFont val="Arial"/>
        <family val="2"/>
      </rPr>
      <t xml:space="preserve"> </t>
    </r>
  </si>
  <si>
    <t>Period Ending Date</t>
  </si>
  <si>
    <r>
      <t>Factor Requirements on Business</t>
    </r>
    <r>
      <rPr>
        <b/>
        <vertAlign val="superscript"/>
        <sz val="8"/>
        <rFont val="Arial"/>
        <family val="2"/>
      </rPr>
      <t xml:space="preserve">1 
</t>
    </r>
    <r>
      <rPr>
        <b/>
        <sz val="8"/>
        <rFont val="Arial"/>
        <family val="2"/>
      </rPr>
      <t>(col 01)</t>
    </r>
  </si>
  <si>
    <t>Insurer</t>
  </si>
  <si>
    <r>
      <t xml:space="preserve">Protected                                               </t>
    </r>
    <r>
      <rPr>
        <sz val="10"/>
        <rFont val="Arial"/>
        <family val="2"/>
      </rPr>
      <t>when completed</t>
    </r>
  </si>
  <si>
    <r>
      <t xml:space="preserve">For more information see www.osfi-bsif.gc.ca or the Guideline </t>
    </r>
    <r>
      <rPr>
        <i/>
        <sz val="10"/>
        <rFont val="Arial"/>
        <family val="2"/>
      </rPr>
      <t xml:space="preserve">Life Insurance Capital Adequacy Test </t>
    </r>
    <r>
      <rPr>
        <sz val="10"/>
        <rFont val="Arial"/>
        <family val="2"/>
      </rPr>
      <t xml:space="preserve">and </t>
    </r>
    <r>
      <rPr>
        <i/>
        <sz val="10"/>
        <rFont val="Arial"/>
        <family val="2"/>
      </rPr>
      <t>LICAT General Filing Instructions</t>
    </r>
    <r>
      <rPr>
        <sz val="10"/>
        <rFont val="Arial"/>
        <family val="2"/>
      </rPr>
      <t xml:space="preserve"> </t>
    </r>
  </si>
  <si>
    <t>ContactName</t>
  </si>
  <si>
    <t>ContactTelephone</t>
  </si>
  <si>
    <t>ContactEmail</t>
  </si>
  <si>
    <t>Total Liabilities and Equity</t>
  </si>
  <si>
    <t>Accumulated unrealized gains (losses) on AFS/FVOCI loans reported in OCI</t>
  </si>
  <si>
    <t>Accumulated unrealized gains (losses) on AFS/FVOCI debt securities reported in OCI</t>
  </si>
  <si>
    <t>Factors Used to Calculate Required Capital For Mortgages:</t>
  </si>
  <si>
    <t>OTC Derivatives:</t>
  </si>
  <si>
    <t>Commitments:</t>
  </si>
  <si>
    <r>
      <t>Repo-Style Transactions:</t>
    </r>
    <r>
      <rPr>
        <i/>
        <vertAlign val="superscript"/>
        <sz val="8"/>
        <color theme="1"/>
        <rFont val="Arial"/>
        <family val="2"/>
      </rPr>
      <t>2</t>
    </r>
  </si>
  <si>
    <r>
      <t>Direct Credit Substitutes and Other Off-Balance Sheet Items:</t>
    </r>
    <r>
      <rPr>
        <i/>
        <vertAlign val="superscript"/>
        <sz val="8"/>
        <color theme="1"/>
        <rFont val="Arial"/>
        <family val="2"/>
      </rPr>
      <t>3</t>
    </r>
  </si>
  <si>
    <t>Credit Equivalent Amount:</t>
  </si>
  <si>
    <t>Add-on for Potential Future Exposure:</t>
  </si>
  <si>
    <t>Replacement Cost (Market Value):</t>
  </si>
  <si>
    <t>(a)  All contracts, before permissible netting:</t>
  </si>
  <si>
    <t>(b)  Contracts subject to permissible netting:</t>
  </si>
  <si>
    <t>(c)  Total Contracts - After permissible netting:</t>
  </si>
  <si>
    <t xml:space="preserve">Commitments </t>
  </si>
  <si>
    <t>50.400</t>
  </si>
  <si>
    <r>
      <t>Vested in Trust</t>
    </r>
    <r>
      <rPr>
        <b/>
        <vertAlign val="superscript"/>
        <sz val="8"/>
        <color theme="1"/>
        <rFont val="Arial"/>
        <family val="2"/>
      </rPr>
      <t>1</t>
    </r>
  </si>
  <si>
    <r>
      <t>Deconsolidation and Other</t>
    </r>
    <r>
      <rPr>
        <b/>
        <vertAlign val="superscript"/>
        <sz val="8"/>
        <rFont val="Arial"/>
        <family val="2"/>
      </rPr>
      <t>2</t>
    </r>
    <r>
      <rPr>
        <b/>
        <sz val="8"/>
        <rFont val="Arial"/>
        <family val="2"/>
      </rPr>
      <t xml:space="preserve"> Adjustments</t>
    </r>
  </si>
  <si>
    <r>
      <rPr>
        <vertAlign val="superscript"/>
        <sz val="8"/>
        <rFont val="Arial"/>
        <family val="2"/>
      </rPr>
      <t>2</t>
    </r>
    <r>
      <rPr>
        <sz val="8"/>
        <rFont val="Arial"/>
        <family val="2"/>
      </rPr>
      <t xml:space="preserve"> For example, reversal of intercompany eliminations, accrued investment income etc.</t>
    </r>
  </si>
  <si>
    <r>
      <rPr>
        <vertAlign val="superscript"/>
        <sz val="8"/>
        <rFont val="Arial"/>
        <family val="2"/>
      </rPr>
      <t>1</t>
    </r>
    <r>
      <rPr>
        <sz val="8"/>
        <rFont val="Arial"/>
        <family val="2"/>
      </rPr>
      <t xml:space="preserve"> For branches of foreign life insurance companies.</t>
    </r>
  </si>
  <si>
    <t>Total Gross Calculated Requirements
(col 03)</t>
  </si>
  <si>
    <t>Forward deposits</t>
  </si>
  <si>
    <r>
      <t>2</t>
    </r>
    <r>
      <rPr>
        <sz val="8"/>
        <rFont val="Arial"/>
        <family val="2"/>
      </rPr>
      <t xml:space="preserve"> Includes only non-equity assets to be purchased or repurchased that do not appear on the balance sheet.  All off-balance sheet equity exposures should be reported on page 50.200.</t>
    </r>
  </si>
  <si>
    <t xml:space="preserve">(C) </t>
  </si>
  <si>
    <t xml:space="preserve">(B) </t>
  </si>
  <si>
    <t xml:space="preserve">(A) </t>
  </si>
  <si>
    <t>P&amp;C Insurance (per MCT)</t>
  </si>
  <si>
    <t>P1</t>
  </si>
  <si>
    <t>P2</t>
  </si>
  <si>
    <t>P3</t>
  </si>
  <si>
    <t>P4</t>
  </si>
  <si>
    <t>Balance Sheet Value</t>
  </si>
  <si>
    <r>
      <t>PV of Lease Cash Flows</t>
    </r>
    <r>
      <rPr>
        <vertAlign val="superscript"/>
        <sz val="8"/>
        <rFont val="Arial"/>
        <family val="2"/>
      </rPr>
      <t>1</t>
    </r>
  </si>
  <si>
    <t>Investment Real Estate (Residual Value Component)</t>
  </si>
  <si>
    <r>
      <t>Owner-Occupied Real Estate</t>
    </r>
    <r>
      <rPr>
        <b/>
        <vertAlign val="superscript"/>
        <sz val="8"/>
        <rFont val="Arial"/>
        <family val="2"/>
      </rPr>
      <t>2</t>
    </r>
  </si>
  <si>
    <t>Real Estate Balance Sheet Value</t>
  </si>
  <si>
    <t>All Other Real Estate (incl. Oil &amp; Gas, Plant and Equipment, etc.)</t>
  </si>
  <si>
    <t>Other A&amp;S</t>
  </si>
  <si>
    <t>Individual &amp; Group Medical</t>
  </si>
  <si>
    <t>Individual &amp; Group Dental</t>
  </si>
  <si>
    <t xml:space="preserve">S1 </t>
  </si>
  <si>
    <t xml:space="preserve">S2 </t>
  </si>
  <si>
    <t xml:space="preserve">S3 </t>
  </si>
  <si>
    <t>S1</t>
  </si>
  <si>
    <t xml:space="preserve">Fair Value </t>
  </si>
  <si>
    <t>Fair Value</t>
  </si>
  <si>
    <t>Defined benefit pension plan - available refunds from surplus assets</t>
  </si>
  <si>
    <t>Defined benefit pension plan - surplus assets (net of available refunds)</t>
  </si>
  <si>
    <t>Impaired and Restructured Securities</t>
  </si>
  <si>
    <r>
      <t>Impaired and Restructured Securities</t>
    </r>
    <r>
      <rPr>
        <vertAlign val="superscript"/>
        <sz val="8"/>
        <rFont val="Arial"/>
        <family val="2"/>
      </rPr>
      <t>1</t>
    </r>
  </si>
  <si>
    <r>
      <t>Impaired and Restructured Leases and Other Loans</t>
    </r>
    <r>
      <rPr>
        <vertAlign val="superscript"/>
        <sz val="8"/>
        <rFont val="Arial"/>
        <family val="2"/>
      </rPr>
      <t xml:space="preserve">1 </t>
    </r>
  </si>
  <si>
    <t>Impaired and Restructured Leases and Other Loans</t>
  </si>
  <si>
    <t>P5 and unrated</t>
  </si>
  <si>
    <t>Index Linked Products Risk</t>
  </si>
  <si>
    <r>
      <t>Products with an F &gt; 25% and ≤ 35%</t>
    </r>
    <r>
      <rPr>
        <vertAlign val="superscript"/>
        <sz val="8"/>
        <rFont val="Arial"/>
        <family val="2"/>
      </rPr>
      <t>1</t>
    </r>
  </si>
  <si>
    <r>
      <t>Products with an F &gt; 15% and ≤ 25%</t>
    </r>
    <r>
      <rPr>
        <vertAlign val="superscript"/>
        <sz val="8"/>
        <rFont val="Arial"/>
        <family val="2"/>
      </rPr>
      <t>1</t>
    </r>
  </si>
  <si>
    <r>
      <t>Products with an F &gt; 10% and ≤ 15%</t>
    </r>
    <r>
      <rPr>
        <vertAlign val="superscript"/>
        <sz val="8"/>
        <rFont val="Arial"/>
        <family val="2"/>
      </rPr>
      <t>1</t>
    </r>
  </si>
  <si>
    <r>
      <t>Products with an F &gt; 5% and ≤ 10%</t>
    </r>
    <r>
      <rPr>
        <vertAlign val="superscript"/>
        <sz val="8"/>
        <rFont val="Arial"/>
        <family val="2"/>
      </rPr>
      <t>1</t>
    </r>
  </si>
  <si>
    <r>
      <t>Products with an F &gt; 2% and ≤ 5%</t>
    </r>
    <r>
      <rPr>
        <vertAlign val="superscript"/>
        <sz val="8"/>
        <rFont val="Arial"/>
        <family val="2"/>
      </rPr>
      <t>1</t>
    </r>
  </si>
  <si>
    <r>
      <t>Products with an F ≤ 2%</t>
    </r>
    <r>
      <rPr>
        <vertAlign val="superscript"/>
        <sz val="8"/>
        <rFont val="Arial"/>
        <family val="2"/>
      </rPr>
      <t>1</t>
    </r>
  </si>
  <si>
    <r>
      <t>Required Capital for Index Linked Products</t>
    </r>
    <r>
      <rPr>
        <b/>
        <vertAlign val="superscript"/>
        <sz val="8"/>
        <rFont val="Arial"/>
        <family val="2"/>
      </rPr>
      <t>1</t>
    </r>
  </si>
  <si>
    <t>Total Index Linked Assets</t>
  </si>
  <si>
    <r>
      <rPr>
        <vertAlign val="superscript"/>
        <sz val="8"/>
        <rFont val="Arial"/>
        <family val="2"/>
      </rPr>
      <t xml:space="preserve">1 </t>
    </r>
    <r>
      <rPr>
        <sz val="8"/>
        <rFont val="Arial"/>
        <family val="2"/>
      </rPr>
      <t>Factor F is defined in section 5.5.2 of the LICAT Guideline.</t>
    </r>
  </si>
  <si>
    <r>
      <t>Offset</t>
    </r>
    <r>
      <rPr>
        <b/>
        <vertAlign val="superscript"/>
        <sz val="8"/>
        <rFont val="Arial"/>
        <family val="2"/>
      </rPr>
      <t>2</t>
    </r>
    <r>
      <rPr>
        <b/>
        <sz val="8"/>
        <rFont val="Arial"/>
        <family val="2"/>
      </rPr>
      <t xml:space="preserve"> (Up to 120% of Base Solvency Buffer for Assets and Liabilities)</t>
    </r>
  </si>
  <si>
    <r>
      <t>Total Net Open Long Positions</t>
    </r>
    <r>
      <rPr>
        <b/>
        <vertAlign val="superscript"/>
        <sz val="8"/>
        <rFont val="Arial"/>
        <family val="2"/>
      </rPr>
      <t>3</t>
    </r>
  </si>
  <si>
    <r>
      <t>Total Net Open Short Positions</t>
    </r>
    <r>
      <rPr>
        <b/>
        <vertAlign val="superscript"/>
        <sz val="8"/>
        <rFont val="Arial"/>
        <family val="2"/>
      </rPr>
      <t>4</t>
    </r>
  </si>
  <si>
    <t xml:space="preserve">Total Main Currencies </t>
  </si>
  <si>
    <r>
      <t xml:space="preserve">2  </t>
    </r>
    <r>
      <rPr>
        <sz val="8"/>
        <rFont val="Arial"/>
        <family val="2"/>
      </rPr>
      <t>Refer to section 5.6.1 of the LICAT Guideline for the calculation of the offset value.</t>
    </r>
  </si>
  <si>
    <r>
      <t xml:space="preserve">3  </t>
    </r>
    <r>
      <rPr>
        <sz val="8"/>
        <rFont val="Arial"/>
        <family val="2"/>
      </rPr>
      <t>Enter long positions in CAD$ as positive</t>
    </r>
  </si>
  <si>
    <r>
      <rPr>
        <vertAlign val="superscript"/>
        <sz val="8"/>
        <rFont val="Arial"/>
        <family val="2"/>
      </rPr>
      <t xml:space="preserve">4  </t>
    </r>
    <r>
      <rPr>
        <sz val="8"/>
        <rFont val="Arial"/>
        <family val="2"/>
      </rPr>
      <t>Enter short positions in CAD$ as negative</t>
    </r>
  </si>
  <si>
    <r>
      <t>Internal Model Requirements</t>
    </r>
    <r>
      <rPr>
        <b/>
        <vertAlign val="superscript"/>
        <sz val="8"/>
        <rFont val="Arial"/>
        <family val="2"/>
      </rPr>
      <t xml:space="preserve">1 
</t>
    </r>
    <r>
      <rPr>
        <b/>
        <sz val="8"/>
        <rFont val="Arial"/>
        <family val="2"/>
      </rPr>
      <t>(col 02)</t>
    </r>
  </si>
  <si>
    <r>
      <t>1</t>
    </r>
    <r>
      <rPr>
        <sz val="8"/>
        <rFont val="Arial"/>
        <family val="2"/>
      </rPr>
      <t xml:space="preserve"> Where OSFI has permitted the use of internal models and the requirements are determined using those models, transition rules apply: in the first year of approval, Total Gross Calculated Requirements = 50% of the value in column 01, and 50% of the value in column 02; for each year thereafter, Total Gross Calculated Requirements =100% of the value in column 02. Column 01 does not need to be calculated. Otherwise, for institutions using factors, the Total Gross Calculated requirement = 100% of the value in column 01.</t>
    </r>
  </si>
  <si>
    <r>
      <t>2</t>
    </r>
    <r>
      <rPr>
        <sz val="8"/>
        <rFont val="Arial"/>
        <family val="2"/>
      </rPr>
      <t xml:space="preserve"> If</t>
    </r>
    <r>
      <rPr>
        <strike/>
        <sz val="8"/>
        <rFont val="Arial"/>
        <family val="2"/>
      </rPr>
      <t xml:space="preserve"> </t>
    </r>
    <r>
      <rPr>
        <sz val="8"/>
        <rFont val="Arial"/>
        <family val="2"/>
      </rPr>
      <t>internal models are used to determine capital requirements, the results of columns 03 to 08, should be included on page 70.100.  Note: all columns on page 70.100 should be completed if</t>
    </r>
    <r>
      <rPr>
        <strike/>
        <sz val="8"/>
        <rFont val="Arial"/>
        <family val="2"/>
      </rPr>
      <t xml:space="preserve"> </t>
    </r>
    <r>
      <rPr>
        <sz val="8"/>
        <rFont val="Arial"/>
        <family val="2"/>
      </rPr>
      <t>internal models are used to determine capital requirements. Otherwise, the results of columns 03 to 07 should be included in completing page 70.100.</t>
    </r>
  </si>
  <si>
    <t>Leases (PV of Lease Cash Flows) and Other Loans</t>
  </si>
  <si>
    <t>Next page is 10.500</t>
  </si>
  <si>
    <t>10.500</t>
  </si>
  <si>
    <t>Reinsurance claims fluctuation reserves and similar arrangements</t>
  </si>
  <si>
    <r>
      <t>Eligible Deposits</t>
    </r>
    <r>
      <rPr>
        <b/>
        <vertAlign val="superscript"/>
        <sz val="14"/>
        <rFont val="Arial"/>
        <family val="2"/>
      </rPr>
      <t>1</t>
    </r>
  </si>
  <si>
    <r>
      <t>Capital Requirements for credit risk and market risk</t>
    </r>
    <r>
      <rPr>
        <b/>
        <vertAlign val="superscript"/>
        <sz val="8"/>
        <rFont val="Arial"/>
        <family val="2"/>
      </rPr>
      <t>2</t>
    </r>
  </si>
  <si>
    <r>
      <t>Base Solvency Buffer calculated net of all reinsurance and all currency risk requirements related to unregistered reinsurance</t>
    </r>
    <r>
      <rPr>
        <b/>
        <vertAlign val="superscript"/>
        <sz val="8"/>
        <rFont val="Arial"/>
        <family val="2"/>
      </rPr>
      <t>3</t>
    </r>
  </si>
  <si>
    <r>
      <rPr>
        <vertAlign val="superscript"/>
        <sz val="8"/>
        <rFont val="Arial"/>
        <family val="2"/>
      </rPr>
      <t>1</t>
    </r>
    <r>
      <rPr>
        <sz val="8"/>
        <rFont val="Arial"/>
        <family val="2"/>
      </rPr>
      <t xml:space="preserve"> Section 1.1.4 of the LICAT Guideline</t>
    </r>
  </si>
  <si>
    <t>Leased Assets Balance Sheet Value</t>
  </si>
  <si>
    <t>Level and Trend Required Capital (After Diversification)</t>
  </si>
  <si>
    <r>
      <rPr>
        <vertAlign val="superscript"/>
        <sz val="8"/>
        <rFont val="Arial"/>
        <family val="2"/>
      </rPr>
      <t>1</t>
    </r>
    <r>
      <rPr>
        <sz val="8"/>
        <rFont val="Arial"/>
        <family val="2"/>
      </rPr>
      <t xml:space="preserve"> Section 1.3 of the LICAT Guideline. Subsidiaries should be reported in descending order (largest to smallest) based on the reported Investment Amount.</t>
    </r>
  </si>
  <si>
    <r>
      <rPr>
        <vertAlign val="superscript"/>
        <sz val="8"/>
        <rFont val="Arial"/>
        <family val="2"/>
      </rPr>
      <t xml:space="preserve">1 </t>
    </r>
    <r>
      <rPr>
        <sz val="8"/>
        <rFont val="Arial"/>
        <family val="2"/>
      </rPr>
      <t>Section 3.1.10 of the LICAT Guideline</t>
    </r>
  </si>
  <si>
    <r>
      <rPr>
        <vertAlign val="superscript"/>
        <sz val="8"/>
        <color theme="1"/>
        <rFont val="Arial"/>
        <family val="2"/>
      </rPr>
      <t>1</t>
    </r>
    <r>
      <rPr>
        <sz val="8"/>
        <color theme="1"/>
        <rFont val="Arial"/>
        <family val="2"/>
      </rPr>
      <t xml:space="preserve"> </t>
    </r>
    <r>
      <rPr>
        <sz val="8"/>
        <color theme="1"/>
        <rFont val="Arial"/>
        <family val="2"/>
      </rPr>
      <t>Sections 3.1.6 and 3.3 of the LICAT Guideline regarding mortgage insurance other than CMHC</t>
    </r>
  </si>
  <si>
    <r>
      <rPr>
        <vertAlign val="superscript"/>
        <sz val="8"/>
        <color theme="1"/>
        <rFont val="Arial"/>
        <family val="2"/>
      </rPr>
      <t>2</t>
    </r>
    <r>
      <rPr>
        <sz val="8"/>
        <color theme="1"/>
        <rFont val="Arial"/>
        <family val="2"/>
      </rPr>
      <t xml:space="preserve">  </t>
    </r>
    <r>
      <rPr>
        <sz val="8"/>
        <color theme="1"/>
        <rFont val="Arial"/>
        <family val="2"/>
      </rPr>
      <t>Section 3.1.6 of the LICAT Guideline regarding the definition of Qualifying residential mortgage loans</t>
    </r>
  </si>
  <si>
    <r>
      <rPr>
        <vertAlign val="superscript"/>
        <sz val="8"/>
        <color theme="1"/>
        <rFont val="Arial"/>
        <family val="2"/>
      </rPr>
      <t>2</t>
    </r>
    <r>
      <rPr>
        <sz val="8"/>
        <color theme="1"/>
        <rFont val="Arial"/>
        <family val="2"/>
      </rPr>
      <t xml:space="preserve"> </t>
    </r>
    <r>
      <rPr>
        <sz val="8"/>
        <color theme="1"/>
        <rFont val="Arial"/>
        <family val="2"/>
      </rPr>
      <t>Chapter 5 of the LICAT Guideline</t>
    </r>
  </si>
  <si>
    <t>Group Life - Individually Underwritten Business Only</t>
  </si>
  <si>
    <t>Group Life - Excluding Individually Underwritten Business</t>
  </si>
  <si>
    <t>Level and Trend Required Capital (Before Diversification)</t>
  </si>
  <si>
    <r>
      <t>Less: Credit for Diversification</t>
    </r>
    <r>
      <rPr>
        <vertAlign val="superscript"/>
        <sz val="8"/>
        <rFont val="Arial"/>
        <family val="2"/>
      </rPr>
      <t>1</t>
    </r>
  </si>
  <si>
    <r>
      <rPr>
        <vertAlign val="superscript"/>
        <sz val="8"/>
        <rFont val="Arial"/>
        <family val="2"/>
      </rPr>
      <t xml:space="preserve">1 </t>
    </r>
    <r>
      <rPr>
        <sz val="8"/>
        <rFont val="Arial"/>
        <family val="2"/>
      </rPr>
      <t>Diversification credit between life supported and death supported business (refer to section 11.1.1 of the LICAT guideline).</t>
    </r>
  </si>
  <si>
    <t>Plant and Equipment Balance Sheet Value</t>
  </si>
  <si>
    <t>Total Credit for Reinsurance</t>
  </si>
  <si>
    <t>Less: Requirements for Aggregate Positive Liabilities Ceded to Unregistered Reinsurers</t>
  </si>
  <si>
    <t>Less: Amounts Allocated to Offseting Reserves Ceded</t>
  </si>
  <si>
    <t>Eligible Deposits</t>
  </si>
  <si>
    <t>Less: Contractual service margins reported as assets (other than those in respect of segregated fund contracts)</t>
  </si>
  <si>
    <t>Plus: Contractual service margins reported as liabilities (other than those in respect of segregated fund contracts)</t>
  </si>
  <si>
    <t>Accumulated net finance income (expense) on reinsurance contracts reported in OCI</t>
  </si>
  <si>
    <t>Preferred shares - Debt</t>
  </si>
  <si>
    <t xml:space="preserve">              Insurance Contract Liabilities – Excluding Segregated Funds</t>
  </si>
  <si>
    <t>Total Insurance Contract Liabilities</t>
  </si>
  <si>
    <t>Reinsurance Contracts Held Liabilities</t>
  </si>
  <si>
    <t xml:space="preserve">               Reinsurance Contract Held Liabilities – Excluding Segregated Funds</t>
  </si>
  <si>
    <t xml:space="preserve">               Reinsurance Contract Held Liabilities – Segregated Funds Net Liabilities</t>
  </si>
  <si>
    <t>Total Reinsurance Contract Held Liabilities</t>
  </si>
  <si>
    <t>Investment Contract Liabilities</t>
  </si>
  <si>
    <t xml:space="preserve">               Investment Contract Liabilities – Excluding Segregated Funds Net Liabilities</t>
  </si>
  <si>
    <t xml:space="preserve">               Investment Contract Liabilities – Segregated Funds Net Liabilities</t>
  </si>
  <si>
    <t>Total Investment Contract Liabilities</t>
  </si>
  <si>
    <t>Liabilities before Policyholders' Liabilities</t>
  </si>
  <si>
    <t>Insurance Contract liabilities</t>
  </si>
  <si>
    <t>Policyholders' Liabilities</t>
  </si>
  <si>
    <t>Residual Interest (Non-Stock)</t>
  </si>
  <si>
    <t>Non-Participating Account (Non-Stock)</t>
  </si>
  <si>
    <t>Equity</t>
  </si>
  <si>
    <t>CANADIAN INSURERS ONLY:</t>
  </si>
  <si>
    <t>Policyholders' Equity</t>
  </si>
  <si>
    <t>Shareholders' Equity</t>
  </si>
  <si>
    <t>20.054</t>
  </si>
  <si>
    <r>
      <t>Nuclear and Other Reserves</t>
    </r>
    <r>
      <rPr>
        <vertAlign val="superscript"/>
        <sz val="8"/>
        <rFont val="Arial"/>
        <family val="2"/>
      </rPr>
      <t>5</t>
    </r>
  </si>
  <si>
    <t>FOREIGN INSURERS ONLY:</t>
  </si>
  <si>
    <t>Head Office Account, Reserves &amp; AOCI</t>
  </si>
  <si>
    <t>(Specify)</t>
  </si>
  <si>
    <r>
      <t>Reserves</t>
    </r>
    <r>
      <rPr>
        <vertAlign val="superscript"/>
        <sz val="8"/>
        <rFont val="Arial"/>
        <family val="2"/>
      </rPr>
      <t>5</t>
    </r>
  </si>
  <si>
    <t>20.012 / 
20.014</t>
  </si>
  <si>
    <t>20.012 /
 20.014</t>
  </si>
  <si>
    <t>20.016 /
 20.018</t>
  </si>
  <si>
    <r>
      <t xml:space="preserve">              Insurance Contract Liabilities – Segregated Fund Guarantees</t>
    </r>
    <r>
      <rPr>
        <vertAlign val="superscript"/>
        <sz val="8"/>
        <rFont val="Arial"/>
        <family val="2"/>
      </rPr>
      <t>2</t>
    </r>
  </si>
  <si>
    <r>
      <t xml:space="preserve">              Insurance Contract Liabilities – Segregated Funds Net Liabilities</t>
    </r>
    <r>
      <rPr>
        <vertAlign val="superscript"/>
        <sz val="8"/>
        <rFont val="Arial"/>
        <family val="2"/>
      </rPr>
      <t>3</t>
    </r>
  </si>
  <si>
    <r>
      <t xml:space="preserve">               Reinsurance Contract Held Liabilities – Segregated Fund Guarantees</t>
    </r>
    <r>
      <rPr>
        <vertAlign val="superscript"/>
        <sz val="8"/>
        <rFont val="Arial"/>
        <family val="2"/>
      </rPr>
      <t>4</t>
    </r>
  </si>
  <si>
    <t>Investments</t>
  </si>
  <si>
    <t xml:space="preserve">                        Short Term Investments</t>
  </si>
  <si>
    <t xml:space="preserve">                        Bonds and Debentures</t>
  </si>
  <si>
    <t xml:space="preserve">                        Mortgage Loans</t>
  </si>
  <si>
    <t xml:space="preserve">                        Preferred Shares</t>
  </si>
  <si>
    <t xml:space="preserve">                        Common Shares</t>
  </si>
  <si>
    <t>Asset for Insurance Acquisition Cash Flows</t>
  </si>
  <si>
    <t>20.002</t>
  </si>
  <si>
    <t>Insurance Contract Assets</t>
  </si>
  <si>
    <t>Receivables from Registered Reinsurers</t>
  </si>
  <si>
    <t>Balance sheet receivables</t>
  </si>
  <si>
    <t>Equity Accounted Investees</t>
  </si>
  <si>
    <t>Accumulated net finance income (expense) on insurance contracts reported in OCI</t>
  </si>
  <si>
    <t>LICAT LCA Annual Supplement (2023)</t>
  </si>
  <si>
    <t xml:space="preserve">                        Other Loans and Other Invested Assets</t>
  </si>
  <si>
    <t>Financial Instrument Derivative Assets</t>
  </si>
  <si>
    <t>Reinsurance Contract Held Assets</t>
  </si>
  <si>
    <r>
      <rPr>
        <vertAlign val="superscript"/>
        <sz val="8"/>
        <rFont val="Arial"/>
        <family val="2"/>
      </rPr>
      <t xml:space="preserve">1 </t>
    </r>
    <r>
      <rPr>
        <sz val="8"/>
        <rFont val="Arial"/>
        <family val="2"/>
      </rPr>
      <t>For example, reversal of intercompany eliminations.</t>
    </r>
  </si>
  <si>
    <r>
      <rPr>
        <vertAlign val="superscript"/>
        <sz val="8"/>
        <rFont val="Arial"/>
        <family val="2"/>
      </rPr>
      <t xml:space="preserve">2 </t>
    </r>
    <r>
      <rPr>
        <sz val="8"/>
        <rFont val="Arial"/>
        <family val="2"/>
      </rPr>
      <t>Guarantees associated with segregated fund products (e.g. guaranteed minimum death benefit, guaranteed minimum maturity benefit, guaranteed minimum income benefit, guaranteed minimum withdrawal benefits, etc.)</t>
    </r>
  </si>
  <si>
    <r>
      <rPr>
        <vertAlign val="superscript"/>
        <sz val="8"/>
        <rFont val="Arial"/>
        <family val="2"/>
      </rPr>
      <t>3</t>
    </r>
    <r>
      <rPr>
        <sz val="8"/>
        <rFont val="Arial"/>
        <family val="2"/>
      </rPr>
      <t xml:space="preserve"> Insurance contracts related to segregated fund assets managed by the company on behalf of policyholders </t>
    </r>
  </si>
  <si>
    <r>
      <rPr>
        <vertAlign val="superscript"/>
        <sz val="8"/>
        <rFont val="Arial"/>
        <family val="2"/>
      </rPr>
      <t>4</t>
    </r>
    <r>
      <rPr>
        <sz val="8"/>
        <rFont val="Arial"/>
        <family val="2"/>
      </rPr>
      <t xml:space="preserve"> Reinsurance on segregated fund guarantees (e.g. guaranteed minimum death benefit, guaranteed minimum maturity benefit, guaranteed minimum income benefit, guaranteed minimum withdrawal benefits, etc.)</t>
    </r>
  </si>
  <si>
    <r>
      <rPr>
        <vertAlign val="superscript"/>
        <sz val="8"/>
        <rFont val="Arial"/>
        <family val="2"/>
      </rPr>
      <t>5</t>
    </r>
    <r>
      <rPr>
        <sz val="8"/>
        <rFont val="Arial"/>
        <family val="2"/>
      </rPr>
      <t xml:space="preserve"> Relates to amounts reported by P&amp;C composite subs only.</t>
    </r>
  </si>
  <si>
    <t>Total Liabilities, Equity, Head Office Account, Reserves and AOCI</t>
  </si>
  <si>
    <t>Provisions, Accruals and Other Liabilities</t>
  </si>
  <si>
    <t>Encumbrances on Real Estate and Mortgage Loans</t>
  </si>
  <si>
    <r>
      <t>Financial Instrument</t>
    </r>
    <r>
      <rPr>
        <strike/>
        <sz val="8"/>
        <rFont val="Arial"/>
        <family val="2"/>
      </rPr>
      <t>s</t>
    </r>
    <r>
      <rPr>
        <sz val="8"/>
        <rFont val="Arial"/>
        <family val="2"/>
      </rPr>
      <t xml:space="preserve"> Derivative Liabilities</t>
    </r>
  </si>
  <si>
    <t>Employment Benefits (not including amounts in line above)</t>
  </si>
  <si>
    <t>Participating Account (Net)</t>
  </si>
  <si>
    <t>Non-Participating Account</t>
  </si>
  <si>
    <r>
      <rPr>
        <vertAlign val="superscript"/>
        <sz val="8"/>
        <rFont val="Arial"/>
        <family val="2"/>
      </rPr>
      <t>2</t>
    </r>
    <r>
      <rPr>
        <sz val="8"/>
        <rFont val="Arial"/>
        <family val="2"/>
      </rPr>
      <t xml:space="preserve"> Section 10.</t>
    </r>
    <r>
      <rPr>
        <strike/>
        <sz val="8"/>
        <rFont val="Arial"/>
        <family val="2"/>
      </rPr>
      <t>4</t>
    </r>
    <r>
      <rPr>
        <sz val="8"/>
        <rFont val="Arial"/>
        <family val="2"/>
      </rPr>
      <t>3.3 of the LICAT Guideline</t>
    </r>
  </si>
  <si>
    <r>
      <rPr>
        <vertAlign val="superscript"/>
        <sz val="8"/>
        <rFont val="Arial"/>
        <family val="2"/>
      </rPr>
      <t>3</t>
    </r>
    <r>
      <rPr>
        <sz val="8"/>
        <rFont val="Arial"/>
        <family val="2"/>
      </rPr>
      <t xml:space="preserve"> Section 6.8.1 of the LICAT Guideline; this refers to SB</t>
    </r>
    <r>
      <rPr>
        <vertAlign val="subscript"/>
        <sz val="8"/>
        <rFont val="Arial"/>
        <family val="2"/>
      </rPr>
      <t xml:space="preserve">2, </t>
    </r>
    <r>
      <rPr>
        <sz val="8"/>
        <rFont val="Arial"/>
        <family val="2"/>
      </rPr>
      <t>used to determine the limit on eligible deposits</t>
    </r>
  </si>
  <si>
    <t>Deposits Placed by Unregistered Reinsurers - Letters of Credit</t>
  </si>
  <si>
    <t>Deposits Placed by Unregistered Reinsurers - Collateral</t>
  </si>
  <si>
    <t>Excesses of direct liabilities over reinsurance contracts held</t>
  </si>
  <si>
    <t>Eligible Deposits After Application of Limits (section 6.8.1 and 6.8.4)</t>
  </si>
  <si>
    <r>
      <t>Less: Accumulated after tax fair value gains (losses) arising from changes in institution's own credit risk</t>
    </r>
    <r>
      <rPr>
        <vertAlign val="superscript"/>
        <sz val="8"/>
        <rFont val="Arial"/>
        <family val="2"/>
      </rPr>
      <t>3</t>
    </r>
  </si>
  <si>
    <r>
      <rPr>
        <vertAlign val="superscript"/>
        <sz val="8"/>
        <rFont val="Arial"/>
        <family val="2"/>
      </rPr>
      <t>1</t>
    </r>
    <r>
      <rPr>
        <sz val="8"/>
        <rFont val="Arial"/>
        <family val="2"/>
      </rPr>
      <t xml:space="preserve"> For non-stock companies (without reported retained earnings), the amount reported on this line should instead represent surplus, that is, amounts attributable to Participating Policyholders / Certificate holders, Fraternal and Other Fund Account and Residual Interest Policyholders, as reported in the LIFE return.</t>
    </r>
  </si>
  <si>
    <r>
      <rPr>
        <vertAlign val="superscript"/>
        <sz val="8"/>
        <rFont val="Arial"/>
        <family val="2"/>
      </rPr>
      <t>2</t>
    </r>
    <r>
      <rPr>
        <sz val="8"/>
        <rFont val="Arial"/>
        <family val="2"/>
      </rPr>
      <t xml:space="preserve"> This adjustment applies primarily to gains (losses) recognized in retained earnings under IFRS 9 where recognition of gains (losses) in OCI creates an accounting mismatch.</t>
    </r>
  </si>
  <si>
    <r>
      <rPr>
        <vertAlign val="superscript"/>
        <sz val="8"/>
        <rFont val="Arial"/>
        <family val="2"/>
      </rPr>
      <t>3</t>
    </r>
    <r>
      <rPr>
        <sz val="8"/>
        <rFont val="Arial"/>
        <family val="2"/>
      </rPr>
      <t xml:space="preserve"> This adjustment applies primarily to gains (losses) on fair-valued liabilities recognized in OCI where an insurer has adopted IFRS 9, and reflects changes in the fair value of an insurer's own credit risk recognized in OCI (unless OCI recognition creates an accounting mismatch in which case the adjustment should be made to retained earnings).</t>
    </r>
  </si>
  <si>
    <r>
      <t>Retained Earnings (LICAT Balance Sheet)</t>
    </r>
    <r>
      <rPr>
        <vertAlign val="superscript"/>
        <sz val="8"/>
        <rFont val="Arial"/>
        <family val="2"/>
      </rPr>
      <t>1</t>
    </r>
  </si>
  <si>
    <r>
      <t>Less:  Accumulated after tax fair value gains (losses) arising from changes in institution's own credit risk</t>
    </r>
    <r>
      <rPr>
        <vertAlign val="superscript"/>
        <sz val="8"/>
        <rFont val="Arial"/>
        <family val="2"/>
      </rPr>
      <t>2</t>
    </r>
  </si>
  <si>
    <t>Less:  Impact of any discretionary participation features included in reported equity</t>
  </si>
  <si>
    <t>Reinsurance Contracts Held, Receivables and Other Assets</t>
  </si>
  <si>
    <t>Balance sheet receivables outstanding &lt; 60 days</t>
  </si>
  <si>
    <t>Balance sheet receivables outstanding ≥ 60 days</t>
  </si>
  <si>
    <t>Reinsurance contracts held arising from registered reinsurance, net of amounts currently receivable</t>
  </si>
  <si>
    <t xml:space="preserve">Reinsurance Contracts Held, Receivables and Other Assets </t>
  </si>
  <si>
    <t>Required capital for open positions in unregistered RSAs (30% of each open position by reinsurer)</t>
  </si>
  <si>
    <r>
      <t>Requirements from internal models</t>
    </r>
    <r>
      <rPr>
        <vertAlign val="superscript"/>
        <sz val="8"/>
        <rFont val="Arial"/>
        <family val="2"/>
      </rPr>
      <t>4</t>
    </r>
  </si>
  <si>
    <r>
      <t xml:space="preserve">2 </t>
    </r>
    <r>
      <rPr>
        <sz val="8"/>
        <rFont val="Arial"/>
        <family val="2"/>
      </rPr>
      <t>This is the total net actuarial liability (including risk adjustment and contractual service margin) held on the balance sheet for segregated fund guarantee risks.</t>
    </r>
  </si>
  <si>
    <r>
      <t xml:space="preserve">3 </t>
    </r>
    <r>
      <rPr>
        <sz val="8"/>
        <rFont val="Arial"/>
        <family val="2"/>
      </rPr>
      <t>Net Required Component is multiplied by 1.25 to bring the required capital to the target level.</t>
    </r>
  </si>
  <si>
    <r>
      <t xml:space="preserve">4 </t>
    </r>
    <r>
      <rPr>
        <sz val="8"/>
        <rFont val="Arial"/>
        <family val="2"/>
      </rPr>
      <t>Where OSFI has permitted the use of internal models.</t>
    </r>
  </si>
  <si>
    <r>
      <t>Net Actuarial Liabilities Held</t>
    </r>
    <r>
      <rPr>
        <b/>
        <vertAlign val="superscript"/>
        <sz val="8"/>
        <rFont val="Arial"/>
        <family val="2"/>
      </rPr>
      <t>2</t>
    </r>
    <r>
      <rPr>
        <b/>
        <sz val="8"/>
        <rFont val="Arial"/>
        <family val="2"/>
      </rPr>
      <t xml:space="preserve"> 
(col 07)</t>
    </r>
  </si>
  <si>
    <r>
      <t>Net Required Component
(col 08 = (col 05-06-07)x1.25)</t>
    </r>
    <r>
      <rPr>
        <b/>
        <vertAlign val="superscript"/>
        <sz val="8"/>
        <rFont val="Arial"/>
        <family val="2"/>
      </rPr>
      <t>3</t>
    </r>
  </si>
  <si>
    <r>
      <t xml:space="preserve">4 </t>
    </r>
    <r>
      <rPr>
        <sz val="8"/>
        <rFont val="Arial"/>
        <family val="2"/>
      </rPr>
      <t>This is the total net actuarial liability (including risk adjustment and contractual service margin) held on the balance sheet for segregated fund guarantee risks.</t>
    </r>
  </si>
  <si>
    <r>
      <t>5</t>
    </r>
    <r>
      <rPr>
        <sz val="8"/>
        <rFont val="Arial"/>
        <family val="2"/>
      </rPr>
      <t xml:space="preserve"> Column 08 should equal column 08 of page 70.100. </t>
    </r>
  </si>
  <si>
    <r>
      <t>6</t>
    </r>
    <r>
      <rPr>
        <sz val="8"/>
        <rFont val="Arial"/>
        <family val="2"/>
      </rPr>
      <t xml:space="preserve"> Net Required Component is multiplied by 1.25 to bring the required capital to the target level.</t>
    </r>
  </si>
  <si>
    <r>
      <t>Net Actuarial Liabilities Held</t>
    </r>
    <r>
      <rPr>
        <b/>
        <vertAlign val="superscript"/>
        <sz val="8"/>
        <rFont val="Arial"/>
        <family val="2"/>
      </rPr>
      <t>4</t>
    </r>
    <r>
      <rPr>
        <b/>
        <sz val="8"/>
        <rFont val="Arial"/>
        <family val="2"/>
      </rPr>
      <t xml:space="preserve">
(col 07) </t>
    </r>
  </si>
  <si>
    <r>
      <t>Net Required Component</t>
    </r>
    <r>
      <rPr>
        <b/>
        <vertAlign val="superscript"/>
        <sz val="8"/>
        <rFont val="Arial"/>
        <family val="2"/>
      </rPr>
      <t xml:space="preserve">5
</t>
    </r>
    <r>
      <rPr>
        <b/>
        <sz val="8"/>
        <rFont val="Arial"/>
        <family val="2"/>
      </rPr>
      <t xml:space="preserve"> 
(col 08 = (col 05-06-07)x1.25)</t>
    </r>
    <r>
      <rPr>
        <b/>
        <vertAlign val="superscript"/>
        <sz val="8"/>
        <rFont val="Arial"/>
        <family val="2"/>
      </rPr>
      <t>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</si>
</sst>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quot;$&quot;* #,##0.00_-;_-&quot;$&quot;* &quot;-&quot;??_-;_-@_-"/>
    <numFmt numFmtId="43" formatCode="_-* #,##0.00_-;\-* #,##0.00_-;_-* &quot;-&quot;??_-;_-@_-"/>
    <numFmt numFmtId="164" formatCode="_(* #,##0.00_);_(* \(#,##0.00\);_(* &quot;-&quot;??_);_(@_)"/>
    <numFmt numFmtId="165" formatCode="General_)"/>
    <numFmt numFmtId="166" formatCode="#,##0;\(#,##0\)"/>
    <numFmt numFmtId="167" formatCode="0.0%"/>
    <numFmt numFmtId="168" formatCode="##."/>
    <numFmt numFmtId="169" formatCode="#,##0_ ;\-#,##0\ "/>
    <numFmt numFmtId="170" formatCode="#,##0.000;\-#,##0.000"/>
    <numFmt numFmtId="171" formatCode="0.0000_)"/>
    <numFmt numFmtId="172" formatCode="_-[$€-2]* #,##0.00_-;\-[$€-2]* #,##0.00_-;_-[$€-2]* &quot;-&quot;??_-"/>
    <numFmt numFmtId="173" formatCode="#,##0.0_);\(#,##0.0\)"/>
    <numFmt numFmtId="174" formatCode="0.00_);\(0.00\)"/>
    <numFmt numFmtId="175" formatCode="0.0000_);\(0.0000\)"/>
    <numFmt numFmtId="176" formatCode="\[0\]"/>
    <numFmt numFmtId="177" formatCode="#,##0.0000_);\(#,##0.0000\)"/>
  </numFmts>
  <fonts count="80">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sz val="10"/>
      <name val="Helv"/>
    </font>
    <font>
      <sz val="10"/>
      <name val="Arial"/>
      <family val="2"/>
    </font>
    <font>
      <b/>
      <sz val="12"/>
      <name val="Arial"/>
      <family val="2"/>
    </font>
    <font>
      <b/>
      <sz val="10"/>
      <name val="Arial"/>
      <family val="2"/>
    </font>
    <font>
      <sz val="10"/>
      <color indexed="12"/>
      <name val="Arial"/>
      <family val="2"/>
    </font>
    <font>
      <b/>
      <sz val="9"/>
      <name val="Arial"/>
      <family val="2"/>
    </font>
    <font>
      <sz val="8"/>
      <name val="Arial"/>
      <family val="2"/>
    </font>
    <font>
      <sz val="12"/>
      <name val="Arial"/>
      <family val="2"/>
    </font>
    <font>
      <b/>
      <sz val="7"/>
      <name val="Arial"/>
      <family val="2"/>
    </font>
    <font>
      <sz val="7"/>
      <name val="Arial"/>
      <family val="2"/>
    </font>
    <font>
      <sz val="10"/>
      <name val="Frutiger"/>
    </font>
    <font>
      <b/>
      <sz val="14"/>
      <name val="Arial"/>
      <family val="2"/>
    </font>
    <font>
      <b/>
      <sz val="8"/>
      <name val="Arial"/>
      <family val="2"/>
    </font>
    <font>
      <b/>
      <sz val="8"/>
      <color theme="1"/>
      <name val="Arial"/>
      <family val="2"/>
    </font>
    <font>
      <b/>
      <vertAlign val="superscript"/>
      <sz val="8"/>
      <name val="Arial"/>
      <family val="2"/>
    </font>
    <font>
      <sz val="8"/>
      <color theme="1"/>
      <name val="Arial"/>
      <family val="2"/>
    </font>
    <font>
      <b/>
      <vertAlign val="superscript"/>
      <sz val="8"/>
      <color theme="1"/>
      <name val="Arial"/>
      <family val="2"/>
    </font>
    <font>
      <sz val="9"/>
      <name val="Arial"/>
      <family val="2"/>
    </font>
    <font>
      <sz val="11"/>
      <color theme="1"/>
      <name val="Arial"/>
      <family val="2"/>
    </font>
    <font>
      <b/>
      <sz val="14"/>
      <color theme="1"/>
      <name val="Arial"/>
      <family val="2"/>
    </font>
    <font>
      <vertAlign val="superscript"/>
      <sz val="8"/>
      <color theme="1"/>
      <name val="Arial"/>
      <family val="2"/>
    </font>
    <font>
      <vertAlign val="superscript"/>
      <sz val="8"/>
      <name val="Arial"/>
      <family val="2"/>
    </font>
    <font>
      <strike/>
      <sz val="8"/>
      <color theme="1"/>
      <name val="Arial"/>
      <family val="2"/>
    </font>
    <font>
      <i/>
      <sz val="8"/>
      <name val="Arial"/>
      <family val="2"/>
    </font>
    <font>
      <sz val="8"/>
      <color indexed="8"/>
      <name val="Arial"/>
      <family val="2"/>
    </font>
    <font>
      <u/>
      <sz val="10"/>
      <color indexed="12"/>
      <name val="Arial"/>
      <family val="2"/>
    </font>
    <font>
      <sz val="8"/>
      <color rgb="FFFF0000"/>
      <name val="Arial"/>
      <family val="2"/>
    </font>
    <font>
      <i/>
      <sz val="8"/>
      <color theme="1"/>
      <name val="Arial"/>
      <family val="2"/>
    </font>
    <font>
      <sz val="7"/>
      <color indexed="12"/>
      <name val="Arial"/>
      <family val="2"/>
    </font>
    <font>
      <sz val="11"/>
      <color indexed="8"/>
      <name val="Calibri"/>
      <family val="2"/>
    </font>
    <font>
      <sz val="11"/>
      <color indexed="9"/>
      <name val="Calibri"/>
      <family val="2"/>
    </font>
    <font>
      <sz val="8"/>
      <name val="Garamond"/>
      <family val="1"/>
    </font>
    <font>
      <sz val="12"/>
      <name val="Frutiger 45 Light"/>
      <family val="2"/>
    </font>
    <font>
      <b/>
      <sz val="11"/>
      <color indexed="52"/>
      <name val="Calibri"/>
      <family val="2"/>
    </font>
    <font>
      <i/>
      <sz val="12"/>
      <name val="Frutiger 45 Light"/>
      <family val="2"/>
    </font>
    <font>
      <b/>
      <sz val="11"/>
      <color indexed="9"/>
      <name val="Calibri"/>
      <family val="2"/>
    </font>
    <font>
      <i/>
      <sz val="11"/>
      <color indexed="23"/>
      <name val="Calibri"/>
      <family val="2"/>
    </font>
    <font>
      <sz val="7"/>
      <name val="Helv"/>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SWISS"/>
    </font>
    <font>
      <sz val="8"/>
      <color theme="1"/>
      <name val="Arial Narrow"/>
      <family val="2"/>
    </font>
    <font>
      <sz val="11"/>
      <color indexed="62"/>
      <name val="Calibri"/>
      <family val="2"/>
    </font>
    <font>
      <u/>
      <sz val="10"/>
      <color theme="10"/>
      <name val="Arial"/>
      <family val="2"/>
    </font>
    <font>
      <sz val="11"/>
      <color indexed="52"/>
      <name val="Calibri"/>
      <family val="2"/>
    </font>
    <font>
      <b/>
      <sz val="14"/>
      <name val="Frutiger 87ExtraBlackCn"/>
      <family val="2"/>
    </font>
    <font>
      <sz val="11"/>
      <color indexed="60"/>
      <name val="Calibri"/>
      <family val="2"/>
    </font>
    <font>
      <sz val="10"/>
      <name val="MS Sans Serif"/>
      <family val="2"/>
    </font>
    <font>
      <sz val="10"/>
      <name val="Times New Roman"/>
      <family val="1"/>
    </font>
    <font>
      <b/>
      <i/>
      <sz val="12"/>
      <name val="Frutiger 45 Light"/>
      <family val="2"/>
    </font>
    <font>
      <b/>
      <sz val="11"/>
      <color indexed="63"/>
      <name val="Calibri"/>
      <family val="2"/>
    </font>
    <font>
      <sz val="12"/>
      <name val="Helv"/>
    </font>
    <font>
      <b/>
      <sz val="12"/>
      <name val="Frutiger 45 Light"/>
      <family val="2"/>
    </font>
    <font>
      <b/>
      <sz val="18"/>
      <color indexed="56"/>
      <name val="Cambria"/>
      <family val="2"/>
    </font>
    <font>
      <b/>
      <sz val="11"/>
      <color indexed="8"/>
      <name val="Calibri"/>
      <family val="2"/>
    </font>
    <font>
      <sz val="11"/>
      <color indexed="10"/>
      <name val="Calibri"/>
      <family val="2"/>
    </font>
    <font>
      <sz val="7"/>
      <color theme="1"/>
      <name val="Arial"/>
      <family val="2"/>
    </font>
    <font>
      <b/>
      <vertAlign val="superscript"/>
      <sz val="14"/>
      <name val="Arial"/>
      <family val="2"/>
    </font>
    <font>
      <b/>
      <strike/>
      <sz val="8"/>
      <color theme="1"/>
      <name val="Arial"/>
      <family val="2"/>
    </font>
    <font>
      <strike/>
      <sz val="7"/>
      <name val="Arial"/>
      <family val="2"/>
    </font>
    <font>
      <b/>
      <i/>
      <strike/>
      <sz val="8"/>
      <color theme="1"/>
      <name val="Arial"/>
      <family val="2"/>
    </font>
    <font>
      <sz val="10"/>
      <color rgb="FFFF0000"/>
      <name val="Arial"/>
      <family val="2"/>
    </font>
    <font>
      <sz val="12"/>
      <color rgb="FFFF0000"/>
      <name val="Arial"/>
      <family val="2"/>
    </font>
    <font>
      <b/>
      <strike/>
      <sz val="8"/>
      <name val="Arial"/>
      <family val="2"/>
    </font>
    <font>
      <sz val="11"/>
      <name val="Arial"/>
      <family val="2"/>
    </font>
    <font>
      <b/>
      <sz val="11"/>
      <name val="Arial"/>
      <family val="2"/>
    </font>
    <font>
      <b/>
      <sz val="18"/>
      <name val="Arial"/>
      <family val="2"/>
    </font>
    <font>
      <i/>
      <sz val="10"/>
      <name val="Arial"/>
      <family val="2"/>
    </font>
    <font>
      <i/>
      <vertAlign val="superscript"/>
      <sz val="8"/>
      <color theme="1"/>
      <name val="Arial"/>
      <family val="2"/>
    </font>
    <font>
      <sz val="7"/>
      <color rgb="FFFF0000"/>
      <name val="Arial"/>
      <family val="2"/>
    </font>
    <font>
      <strike/>
      <sz val="7"/>
      <color rgb="FFFF0000"/>
      <name val="Arial"/>
      <family val="2"/>
    </font>
    <font>
      <strike/>
      <sz val="8"/>
      <name val="Arial"/>
      <family val="2"/>
    </font>
    <font>
      <sz val="11"/>
      <name val="Calibri"/>
      <family val="2"/>
      <scheme val="minor"/>
    </font>
    <font>
      <vertAlign val="subscript"/>
      <sz val="8"/>
      <name val="Arial"/>
      <family val="2"/>
    </font>
  </fonts>
  <fills count="36">
    <fill>
      <patternFill patternType="none"/>
    </fill>
    <fill>
      <patternFill patternType="gray125"/>
    </fill>
    <fill>
      <patternFill patternType="solid">
        <fgColor rgb="FFFFC7CE"/>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auto="1"/>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1"/>
        <bgColor indexed="64"/>
      </patternFill>
    </fill>
    <fill>
      <patternFill patternType="solid">
        <fgColor indexed="45"/>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00B0F0"/>
        <bgColor indexed="64"/>
      </patternFill>
    </fill>
  </fills>
  <borders count="52">
    <border>
      <left/>
      <right/>
      <top/>
      <bottom/>
      <diagonal/>
    </border>
    <border>
      <left/>
      <right/>
      <top/>
      <bottom style="thin">
        <color indexed="64"/>
      </bottom>
      <diagonal/>
    </border>
    <border>
      <left/>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indexed="64"/>
      </left>
      <right style="thin">
        <color indexed="8"/>
      </right>
      <top style="thin">
        <color indexed="64"/>
      </top>
      <bottom style="thin">
        <color indexed="64"/>
      </bottom>
      <diagonal/>
    </border>
    <border>
      <left style="thin">
        <color indexed="8"/>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style="thin">
        <color indexed="64"/>
      </left>
      <right style="thin">
        <color indexed="8"/>
      </right>
      <top style="thin">
        <color indexed="64"/>
      </top>
      <bottom/>
      <diagonal/>
    </border>
    <border>
      <left style="thin">
        <color indexed="8"/>
      </left>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thin">
        <color indexed="64"/>
      </right>
      <top style="thin">
        <color indexed="64"/>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thin">
        <color indexed="64"/>
      </left>
      <right style="thin">
        <color indexed="8"/>
      </right>
      <top/>
      <bottom/>
      <diagonal/>
    </border>
    <border>
      <left/>
      <right/>
      <top style="thin">
        <color auto="1"/>
      </top>
      <bottom style="thin">
        <color auto="1"/>
      </bottom>
      <diagonal/>
    </border>
    <border>
      <left style="thin">
        <color theme="0"/>
      </left>
      <right style="thin">
        <color indexed="64"/>
      </right>
      <top style="thin">
        <color indexed="64"/>
      </top>
      <bottom style="thin">
        <color indexed="64"/>
      </bottom>
      <diagonal/>
    </border>
    <border>
      <left style="thin">
        <color theme="0"/>
      </left>
      <right style="thin">
        <color indexed="64"/>
      </right>
      <top/>
      <bottom style="thin">
        <color indexed="64"/>
      </bottom>
      <diagonal/>
    </border>
    <border>
      <left style="thin">
        <color theme="0"/>
      </left>
      <right style="thin">
        <color indexed="64"/>
      </right>
      <top/>
      <bottom/>
      <diagonal/>
    </border>
  </borders>
  <cellStyleXfs count="166">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165" fontId="11" fillId="0" borderId="0"/>
    <xf numFmtId="0" fontId="14" fillId="0" borderId="13">
      <alignment horizontal="center"/>
    </xf>
    <xf numFmtId="165" fontId="11" fillId="0" borderId="0"/>
    <xf numFmtId="0" fontId="5" fillId="0" borderId="0"/>
    <xf numFmtId="0" fontId="4" fillId="0" borderId="0"/>
    <xf numFmtId="0" fontId="5" fillId="0" borderId="0"/>
    <xf numFmtId="0" fontId="4" fillId="0" borderId="0"/>
    <xf numFmtId="0" fontId="5" fillId="0" borderId="0"/>
    <xf numFmtId="0" fontId="4" fillId="0" borderId="0"/>
    <xf numFmtId="165" fontId="4" fillId="0" borderId="0"/>
    <xf numFmtId="0" fontId="29" fillId="0" borderId="0" applyNumberFormat="0" applyFill="0" applyBorder="0" applyAlignment="0" applyProtection="0">
      <alignment vertical="top"/>
      <protection locked="0"/>
    </xf>
    <xf numFmtId="0" fontId="5" fillId="0" borderId="0" applyNumberFormat="0" applyFont="0" applyBorder="0">
      <alignment horizontal="right"/>
      <protection locked="0"/>
    </xf>
    <xf numFmtId="0" fontId="5" fillId="0" borderId="0"/>
    <xf numFmtId="0" fontId="5" fillId="0" borderId="0"/>
    <xf numFmtId="0" fontId="1" fillId="0" borderId="0"/>
    <xf numFmtId="165" fontId="4" fillId="0" borderId="0"/>
    <xf numFmtId="0" fontId="4" fillId="0" borderId="0"/>
    <xf numFmtId="165" fontId="4" fillId="0" borderId="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34" fillId="18"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5" fillId="0" borderId="23">
      <alignment horizontal="center"/>
    </xf>
    <xf numFmtId="0" fontId="36" fillId="0" borderId="1">
      <alignment horizontal="left" wrapText="1" indent="2"/>
    </xf>
    <xf numFmtId="0" fontId="2" fillId="2" borderId="0" applyNumberFormat="0" applyBorder="0" applyAlignment="0" applyProtection="0"/>
    <xf numFmtId="0" fontId="37" fillId="26" borderId="35" applyNumberFormat="0" applyAlignment="0" applyProtection="0"/>
    <xf numFmtId="0" fontId="38" fillId="0" borderId="0">
      <alignment wrapText="1"/>
    </xf>
    <xf numFmtId="0" fontId="39" fillId="27" borderId="3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172" fontId="5" fillId="0" borderId="0" applyFont="0" applyFill="0" applyBorder="0" applyAlignment="0" applyProtection="0"/>
    <xf numFmtId="0" fontId="40" fillId="0" borderId="0" applyNumberFormat="0" applyFill="0" applyBorder="0" applyAlignment="0" applyProtection="0"/>
    <xf numFmtId="37" fontId="13" fillId="28" borderId="23">
      <alignment horizontal="right"/>
    </xf>
    <xf numFmtId="37" fontId="13" fillId="28" borderId="23">
      <alignment horizontal="right"/>
    </xf>
    <xf numFmtId="173" fontId="13" fillId="28" borderId="23">
      <alignment horizontal="right"/>
    </xf>
    <xf numFmtId="173" fontId="13" fillId="28" borderId="23">
      <alignment horizontal="right"/>
    </xf>
    <xf numFmtId="174" fontId="13" fillId="28" borderId="23">
      <alignment horizontal="right"/>
    </xf>
    <xf numFmtId="174" fontId="13" fillId="28" borderId="23">
      <alignment horizontal="right"/>
    </xf>
    <xf numFmtId="175" fontId="13" fillId="28" borderId="23">
      <alignment horizontal="right"/>
    </xf>
    <xf numFmtId="175" fontId="13" fillId="28" borderId="23">
      <alignment horizontal="right"/>
    </xf>
    <xf numFmtId="37" fontId="13" fillId="29" borderId="23">
      <alignment horizontal="right"/>
    </xf>
    <xf numFmtId="37" fontId="13" fillId="29" borderId="23">
      <alignment horizontal="right"/>
    </xf>
    <xf numFmtId="165" fontId="41" fillId="0" borderId="32"/>
    <xf numFmtId="0" fontId="42" fillId="10" borderId="0" applyNumberFormat="0" applyBorder="0" applyAlignment="0" applyProtection="0"/>
    <xf numFmtId="0" fontId="43" fillId="0" borderId="37" applyNumberFormat="0" applyFill="0" applyAlignment="0" applyProtection="0"/>
    <xf numFmtId="0" fontId="44" fillId="0" borderId="38" applyNumberFormat="0" applyFill="0" applyAlignment="0" applyProtection="0"/>
    <xf numFmtId="0" fontId="45" fillId="0" borderId="39"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alignment vertical="top"/>
      <protection locked="0"/>
    </xf>
    <xf numFmtId="176" fontId="47" fillId="30" borderId="0" applyBorder="0">
      <alignment horizontal="center" vertical="center"/>
    </xf>
    <xf numFmtId="10" fontId="19" fillId="31" borderId="0" applyBorder="0">
      <alignment horizontal="center" vertical="center"/>
    </xf>
    <xf numFmtId="0" fontId="48" fillId="13" borderId="35" applyNumberFormat="0" applyAlignment="0" applyProtection="0"/>
    <xf numFmtId="37" fontId="13" fillId="0" borderId="23">
      <alignment horizontal="right"/>
      <protection locked="0"/>
    </xf>
    <xf numFmtId="37" fontId="13" fillId="0" borderId="23">
      <alignment horizontal="right"/>
      <protection locked="0"/>
    </xf>
    <xf numFmtId="173" fontId="13" fillId="0" borderId="23">
      <alignment horizontal="right"/>
      <protection locked="0"/>
    </xf>
    <xf numFmtId="173" fontId="13" fillId="0" borderId="23">
      <alignment horizontal="right"/>
      <protection locked="0"/>
    </xf>
    <xf numFmtId="39" fontId="13" fillId="0" borderId="23">
      <alignment horizontal="right"/>
      <protection locked="0"/>
    </xf>
    <xf numFmtId="39" fontId="13" fillId="0" borderId="23">
      <alignment horizontal="right"/>
      <protection locked="0"/>
    </xf>
    <xf numFmtId="177" fontId="13" fillId="0" borderId="23">
      <alignment horizontal="right"/>
      <protection locked="0"/>
    </xf>
    <xf numFmtId="177" fontId="13" fillId="0" borderId="23">
      <alignment horizontal="right"/>
      <protection locked="0"/>
    </xf>
    <xf numFmtId="0" fontId="49" fillId="0" borderId="0" applyNumberFormat="0" applyFill="0" applyBorder="0" applyAlignment="0" applyProtection="0"/>
    <xf numFmtId="0" fontId="29" fillId="0" borderId="0" applyNumberFormat="0" applyFill="0" applyBorder="0" applyAlignment="0" applyProtection="0">
      <alignment vertical="top"/>
      <protection locked="0"/>
    </xf>
    <xf numFmtId="0" fontId="50" fillId="0" borderId="40" applyNumberFormat="0" applyFill="0" applyAlignment="0" applyProtection="0"/>
    <xf numFmtId="0" fontId="51" fillId="0" borderId="0"/>
    <xf numFmtId="0" fontId="52" fillId="32" borderId="0" applyNumberFormat="0" applyBorder="0" applyAlignment="0" applyProtection="0"/>
    <xf numFmtId="0" fontId="1" fillId="0" borderId="0"/>
    <xf numFmtId="0" fontId="1" fillId="0" borderId="0"/>
    <xf numFmtId="0" fontId="1" fillId="0" borderId="0"/>
    <xf numFmtId="0" fontId="1" fillId="0" borderId="0"/>
    <xf numFmtId="0" fontId="5" fillId="0" borderId="0"/>
    <xf numFmtId="0" fontId="1" fillId="0" borderId="0"/>
    <xf numFmtId="0" fontId="53" fillId="0" borderId="0"/>
    <xf numFmtId="0" fontId="53" fillId="0" borderId="0"/>
    <xf numFmtId="0" fontId="5" fillId="0" borderId="0"/>
    <xf numFmtId="0" fontId="22" fillId="0" borderId="0"/>
    <xf numFmtId="0" fontId="5" fillId="0" borderId="0"/>
    <xf numFmtId="0" fontId="5" fillId="0" borderId="0"/>
    <xf numFmtId="0" fontId="5" fillId="0" borderId="0"/>
    <xf numFmtId="0" fontId="54" fillId="0" borderId="0"/>
    <xf numFmtId="0" fontId="5" fillId="0" borderId="0"/>
    <xf numFmtId="0" fontId="5" fillId="0" borderId="0"/>
    <xf numFmtId="0" fontId="5" fillId="0" borderId="0"/>
    <xf numFmtId="0" fontId="5" fillId="0" borderId="0"/>
    <xf numFmtId="0" fontId="5" fillId="0" borderId="0"/>
    <xf numFmtId="0" fontId="54" fillId="0" borderId="0"/>
    <xf numFmtId="0" fontId="5" fillId="0" borderId="0"/>
    <xf numFmtId="0" fontId="5" fillId="0" borderId="0"/>
    <xf numFmtId="0" fontId="1" fillId="0" borderId="0"/>
    <xf numFmtId="0" fontId="5" fillId="0" borderId="0"/>
    <xf numFmtId="0" fontId="5" fillId="0" borderId="0"/>
    <xf numFmtId="0" fontId="54" fillId="0" borderId="0"/>
    <xf numFmtId="0" fontId="5" fillId="0" borderId="0"/>
    <xf numFmtId="0" fontId="5" fillId="0" borderId="0"/>
    <xf numFmtId="0" fontId="1" fillId="0" borderId="0"/>
    <xf numFmtId="0" fontId="1" fillId="0" borderId="0"/>
    <xf numFmtId="0" fontId="5" fillId="0" borderId="0"/>
    <xf numFmtId="0" fontId="5" fillId="0" borderId="0"/>
    <xf numFmtId="0" fontId="54" fillId="0" borderId="0"/>
    <xf numFmtId="0" fontId="5" fillId="0" borderId="0"/>
    <xf numFmtId="0" fontId="5" fillId="0" borderId="0"/>
    <xf numFmtId="0" fontId="22" fillId="0" borderId="0"/>
    <xf numFmtId="0" fontId="11" fillId="33" borderId="41" applyNumberFormat="0" applyFont="0" applyAlignment="0" applyProtection="0"/>
    <xf numFmtId="0" fontId="55" fillId="0" borderId="42">
      <alignment horizontal="left" wrapText="1" indent="1"/>
    </xf>
    <xf numFmtId="0" fontId="56" fillId="26" borderId="43"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3" fillId="0" borderId="0" applyFont="0" applyFill="0" applyBorder="0" applyAlignment="0" applyProtection="0"/>
    <xf numFmtId="9" fontId="5" fillId="0" borderId="0" applyFont="0" applyFill="0" applyBorder="0" applyAlignment="0" applyProtection="0"/>
    <xf numFmtId="9" fontId="54" fillId="0" borderId="0" applyFont="0" applyFill="0" applyBorder="0" applyAlignment="0" applyProtection="0"/>
    <xf numFmtId="9" fontId="53" fillId="0" borderId="0" applyFont="0" applyFill="0" applyBorder="0" applyAlignment="0" applyProtection="0"/>
    <xf numFmtId="0" fontId="3" fillId="34" borderId="44" applyNumberFormat="0" applyFill="0" applyAlignment="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8" fillId="0" borderId="45">
      <alignment vertical="center" wrapText="1"/>
    </xf>
    <xf numFmtId="0" fontId="59" fillId="0" borderId="0" applyNumberFormat="0" applyFill="0" applyBorder="0" applyAlignment="0" applyProtection="0"/>
    <xf numFmtId="0" fontId="44" fillId="0" borderId="38" applyNumberFormat="0" applyFill="0" applyAlignment="0" applyProtection="0"/>
    <xf numFmtId="0" fontId="60" fillId="0" borderId="46" applyNumberFormat="0" applyFill="0" applyAlignment="0" applyProtection="0"/>
    <xf numFmtId="0" fontId="60" fillId="0" borderId="46" applyNumberFormat="0" applyFill="0" applyAlignment="0" applyProtection="0"/>
    <xf numFmtId="0" fontId="8" fillId="0" borderId="0" applyNumberFormat="0" applyFill="0" applyBorder="0" applyAlignment="0">
      <protection locked="0"/>
    </xf>
    <xf numFmtId="0" fontId="5" fillId="0" borderId="0" applyNumberFormat="0" applyFont="0" applyBorder="0">
      <alignment horizontal="right"/>
      <protection locked="0"/>
    </xf>
    <xf numFmtId="0" fontId="61" fillId="0" borderId="0" applyNumberForma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cellStyleXfs>
  <cellXfs count="941">
    <xf numFmtId="0" fontId="0" fillId="0" borderId="0" xfId="0"/>
    <xf numFmtId="0" fontId="5" fillId="0" borderId="0" xfId="3" applyFont="1" applyFill="1" applyProtection="1"/>
    <xf numFmtId="0" fontId="6" fillId="0" borderId="0" xfId="3" applyFont="1" applyFill="1" applyProtection="1"/>
    <xf numFmtId="0" fontId="7" fillId="0" borderId="0" xfId="3" applyFont="1" applyFill="1" applyProtection="1"/>
    <xf numFmtId="0" fontId="5" fillId="0" borderId="0" xfId="3" applyFont="1" applyFill="1" applyAlignment="1" applyProtection="1">
      <alignment horizontal="left"/>
    </xf>
    <xf numFmtId="49" fontId="11" fillId="0" borderId="0" xfId="4" applyNumberFormat="1" applyFont="1" applyAlignment="1">
      <alignment horizontal="center"/>
    </xf>
    <xf numFmtId="49" fontId="11" fillId="0" borderId="0" xfId="4" applyNumberFormat="1" applyFont="1"/>
    <xf numFmtId="49" fontId="13" fillId="0" borderId="0" xfId="4" applyNumberFormat="1" applyFont="1" applyAlignment="1">
      <alignment horizontal="center"/>
    </xf>
    <xf numFmtId="49" fontId="11" fillId="0" borderId="0" xfId="4" applyNumberFormat="1" applyFont="1" applyFill="1"/>
    <xf numFmtId="49" fontId="11" fillId="0" borderId="0" xfId="4" applyNumberFormat="1" applyFont="1" applyAlignment="1">
      <alignment vertical="center"/>
    </xf>
    <xf numFmtId="49" fontId="10" fillId="0" borderId="14" xfId="4" applyNumberFormat="1" applyFont="1" applyBorder="1" applyAlignment="1">
      <alignment horizontal="center" vertical="center"/>
    </xf>
    <xf numFmtId="49" fontId="10" fillId="0" borderId="3" xfId="4" applyNumberFormat="1" applyFont="1" applyBorder="1" applyAlignment="1">
      <alignment horizontal="center" vertical="center"/>
    </xf>
    <xf numFmtId="49" fontId="10" fillId="0" borderId="3" xfId="4" applyNumberFormat="1" applyFont="1" applyBorder="1" applyAlignment="1">
      <alignment vertical="center"/>
    </xf>
    <xf numFmtId="49" fontId="10" fillId="0" borderId="5" xfId="4" applyNumberFormat="1" applyFont="1" applyBorder="1" applyAlignment="1">
      <alignment vertical="center"/>
    </xf>
    <xf numFmtId="49" fontId="10" fillId="0" borderId="17" xfId="4" applyNumberFormat="1" applyFont="1" applyBorder="1" applyAlignment="1">
      <alignment horizontal="center" vertical="center" wrapText="1"/>
    </xf>
    <xf numFmtId="49" fontId="10" fillId="0" borderId="9" xfId="4" applyNumberFormat="1" applyFont="1" applyBorder="1" applyAlignment="1">
      <alignment vertical="center"/>
    </xf>
    <xf numFmtId="49" fontId="10" fillId="0" borderId="8" xfId="4" applyNumberFormat="1" applyFont="1" applyBorder="1" applyAlignment="1">
      <alignment vertical="center"/>
    </xf>
    <xf numFmtId="49" fontId="10" fillId="0" borderId="18" xfId="4" applyNumberFormat="1" applyFont="1" applyFill="1" applyBorder="1" applyAlignment="1">
      <alignment horizontal="center" vertical="center"/>
    </xf>
    <xf numFmtId="49" fontId="10" fillId="0" borderId="9" xfId="4" applyNumberFormat="1" applyFont="1" applyFill="1" applyBorder="1" applyAlignment="1">
      <alignment horizontal="center" vertical="center"/>
    </xf>
    <xf numFmtId="49" fontId="10" fillId="0" borderId="12" xfId="4" quotePrefix="1" applyNumberFormat="1" applyFont="1" applyFill="1" applyBorder="1" applyAlignment="1">
      <alignment horizontal="left" vertical="center"/>
    </xf>
    <xf numFmtId="49" fontId="10" fillId="0" borderId="12" xfId="4" applyNumberFormat="1" applyFont="1" applyFill="1" applyBorder="1" applyAlignment="1">
      <alignment horizontal="left" vertical="center"/>
    </xf>
    <xf numFmtId="49" fontId="10" fillId="0" borderId="17" xfId="4" applyNumberFormat="1" applyFont="1" applyFill="1" applyBorder="1" applyAlignment="1">
      <alignment horizontal="center" vertical="center"/>
    </xf>
    <xf numFmtId="49" fontId="10" fillId="0" borderId="18" xfId="4" quotePrefix="1" applyNumberFormat="1" applyFont="1" applyBorder="1" applyAlignment="1">
      <alignment horizontal="center" vertical="center"/>
    </xf>
    <xf numFmtId="49" fontId="10" fillId="0" borderId="18" xfId="4" applyNumberFormat="1" applyFont="1" applyBorder="1" applyAlignment="1">
      <alignment horizontal="center" vertical="center"/>
    </xf>
    <xf numFmtId="49" fontId="10" fillId="0" borderId="9" xfId="4" applyNumberFormat="1" applyFont="1" applyBorder="1" applyAlignment="1">
      <alignment horizontal="center" vertical="center"/>
    </xf>
    <xf numFmtId="49" fontId="10" fillId="0" borderId="18" xfId="4" quotePrefix="1" applyNumberFormat="1" applyFont="1" applyFill="1" applyBorder="1" applyAlignment="1">
      <alignment horizontal="center" vertical="center"/>
    </xf>
    <xf numFmtId="49" fontId="10" fillId="0" borderId="9" xfId="4" quotePrefix="1" applyNumberFormat="1" applyFont="1" applyFill="1" applyBorder="1" applyAlignment="1">
      <alignment horizontal="center" vertical="center"/>
    </xf>
    <xf numFmtId="49" fontId="10" fillId="0" borderId="10" xfId="4" applyNumberFormat="1" applyFont="1" applyFill="1" applyBorder="1" applyAlignment="1">
      <alignment horizontal="left" vertical="center" indent="2"/>
    </xf>
    <xf numFmtId="49" fontId="10" fillId="0" borderId="12" xfId="4" quotePrefix="1" applyNumberFormat="1" applyFont="1" applyFill="1" applyBorder="1" applyAlignment="1">
      <alignment vertical="center"/>
    </xf>
    <xf numFmtId="49" fontId="19" fillId="0" borderId="12" xfId="4" applyNumberFormat="1" applyFont="1" applyFill="1" applyBorder="1" applyAlignment="1">
      <alignment horizontal="left" vertical="center"/>
    </xf>
    <xf numFmtId="49" fontId="10" fillId="0" borderId="9" xfId="4" applyNumberFormat="1" applyFont="1" applyFill="1" applyBorder="1" applyAlignment="1">
      <alignment horizontal="center" vertical="center" wrapText="1"/>
    </xf>
    <xf numFmtId="165" fontId="10" fillId="0" borderId="12" xfId="6" applyFont="1" applyFill="1" applyBorder="1" applyAlignment="1">
      <alignment horizontal="left" vertical="center"/>
    </xf>
    <xf numFmtId="165" fontId="10" fillId="0" borderId="5" xfId="6" applyFont="1" applyFill="1" applyBorder="1" applyAlignment="1">
      <alignment horizontal="left" vertical="center"/>
    </xf>
    <xf numFmtId="49" fontId="10" fillId="0" borderId="5" xfId="4" applyNumberFormat="1" applyFont="1" applyFill="1" applyBorder="1" applyAlignment="1">
      <alignment horizontal="left" vertical="center"/>
    </xf>
    <xf numFmtId="49" fontId="10" fillId="0" borderId="6" xfId="4" applyNumberFormat="1" applyFont="1" applyFill="1" applyBorder="1" applyAlignment="1">
      <alignment horizontal="center" vertical="center"/>
    </xf>
    <xf numFmtId="49" fontId="16" fillId="0" borderId="10" xfId="4" quotePrefix="1" applyNumberFormat="1" applyFont="1" applyFill="1" applyBorder="1" applyAlignment="1">
      <alignment horizontal="left" vertical="center"/>
    </xf>
    <xf numFmtId="49" fontId="16" fillId="0" borderId="12" xfId="4" quotePrefix="1" applyNumberFormat="1" applyFont="1" applyFill="1" applyBorder="1" applyAlignment="1">
      <alignment horizontal="left" vertical="center"/>
    </xf>
    <xf numFmtId="49" fontId="11" fillId="0" borderId="0" xfId="4" applyNumberFormat="1" applyFont="1" applyFill="1" applyAlignment="1">
      <alignment vertical="center"/>
    </xf>
    <xf numFmtId="49" fontId="10" fillId="0" borderId="0" xfId="4" applyNumberFormat="1" applyFont="1" applyFill="1" applyAlignment="1">
      <alignment horizontal="right" vertical="center"/>
    </xf>
    <xf numFmtId="49" fontId="5" fillId="0" borderId="0" xfId="4" applyNumberFormat="1" applyFont="1" applyAlignment="1">
      <alignment horizontal="left"/>
    </xf>
    <xf numFmtId="49" fontId="5" fillId="0" borderId="0" xfId="4" applyNumberFormat="1" applyFont="1"/>
    <xf numFmtId="49" fontId="10" fillId="0" borderId="14" xfId="4" applyNumberFormat="1" applyFont="1" applyFill="1" applyBorder="1" applyAlignment="1">
      <alignment horizontal="center" vertical="center"/>
    </xf>
    <xf numFmtId="49" fontId="10" fillId="0" borderId="17" xfId="4" applyNumberFormat="1" applyFont="1" applyFill="1" applyBorder="1" applyAlignment="1">
      <alignment horizontal="center" vertical="center" wrapText="1"/>
    </xf>
    <xf numFmtId="49" fontId="16" fillId="0" borderId="9" xfId="4" applyNumberFormat="1" applyFont="1" applyBorder="1" applyAlignment="1">
      <alignment horizontal="left" vertical="center"/>
    </xf>
    <xf numFmtId="49" fontId="10" fillId="0" borderId="11" xfId="4" applyNumberFormat="1" applyFont="1" applyFill="1" applyBorder="1" applyAlignment="1">
      <alignment horizontal="left" vertical="center" indent="2"/>
    </xf>
    <xf numFmtId="49" fontId="10" fillId="0" borderId="11" xfId="4" quotePrefix="1" applyNumberFormat="1" applyFont="1" applyFill="1" applyBorder="1" applyAlignment="1">
      <alignment horizontal="left" vertical="center" indent="2"/>
    </xf>
    <xf numFmtId="49" fontId="10" fillId="0" borderId="18" xfId="4" applyNumberFormat="1" applyFont="1" applyFill="1" applyBorder="1" applyAlignment="1">
      <alignment horizontal="center" vertical="center" wrapText="1"/>
    </xf>
    <xf numFmtId="165" fontId="10" fillId="0" borderId="11" xfId="6" applyFont="1" applyFill="1" applyBorder="1" applyAlignment="1">
      <alignment horizontal="left" vertical="center" indent="2"/>
    </xf>
    <xf numFmtId="49" fontId="16" fillId="0" borderId="10" xfId="4" applyNumberFormat="1" applyFont="1" applyFill="1" applyBorder="1" applyAlignment="1">
      <alignment horizontal="left" vertical="center"/>
    </xf>
    <xf numFmtId="49" fontId="10" fillId="0" borderId="11" xfId="4" applyNumberFormat="1" applyFont="1" applyFill="1" applyBorder="1" applyAlignment="1" applyProtection="1">
      <alignment horizontal="left" vertical="center" indent="2"/>
      <protection locked="0"/>
    </xf>
    <xf numFmtId="49" fontId="11" fillId="0" borderId="0" xfId="4" applyNumberFormat="1" applyFont="1" applyBorder="1"/>
    <xf numFmtId="0" fontId="22" fillId="4" borderId="0" xfId="0" applyFont="1" applyFill="1" applyAlignment="1">
      <alignment vertical="center"/>
    </xf>
    <xf numFmtId="0" fontId="22" fillId="4" borderId="0" xfId="0" applyFont="1" applyFill="1" applyBorder="1" applyAlignment="1">
      <alignment horizontal="center" vertical="center"/>
    </xf>
    <xf numFmtId="0" fontId="19" fillId="4" borderId="0" xfId="0" applyFont="1" applyFill="1" applyAlignment="1">
      <alignment vertical="center"/>
    </xf>
    <xf numFmtId="0" fontId="22" fillId="0" borderId="0" xfId="0" applyFont="1" applyFill="1" applyAlignment="1">
      <alignment vertical="center"/>
    </xf>
    <xf numFmtId="0" fontId="19" fillId="4" borderId="0" xfId="0" applyFont="1" applyFill="1" applyBorder="1" applyAlignment="1">
      <alignment horizontal="center" vertical="center"/>
    </xf>
    <xf numFmtId="3" fontId="19" fillId="4" borderId="23" xfId="0" applyNumberFormat="1" applyFont="1" applyFill="1" applyBorder="1" applyAlignment="1">
      <alignment vertical="center"/>
    </xf>
    <xf numFmtId="0" fontId="19" fillId="4" borderId="23" xfId="0" applyFont="1" applyFill="1" applyBorder="1" applyAlignment="1">
      <alignment horizontal="left" vertical="center" wrapText="1" indent="2"/>
    </xf>
    <xf numFmtId="0" fontId="17" fillId="4" borderId="23" xfId="0" applyFont="1" applyFill="1" applyBorder="1" applyAlignment="1">
      <alignment vertical="center"/>
    </xf>
    <xf numFmtId="0" fontId="19" fillId="0" borderId="23" xfId="0" applyFont="1" applyFill="1" applyBorder="1" applyAlignment="1">
      <alignment horizontal="left" vertical="center" wrapText="1" indent="2"/>
    </xf>
    <xf numFmtId="0" fontId="19" fillId="0" borderId="0" xfId="0" applyFont="1" applyFill="1" applyAlignment="1">
      <alignment vertical="center"/>
    </xf>
    <xf numFmtId="0" fontId="10" fillId="0" borderId="0" xfId="8" applyFont="1" applyFill="1" applyBorder="1" applyAlignment="1" applyProtection="1">
      <alignment vertical="center"/>
    </xf>
    <xf numFmtId="0" fontId="19" fillId="4" borderId="0" xfId="0" applyFont="1" applyFill="1" applyBorder="1" applyAlignment="1">
      <alignment vertical="center"/>
    </xf>
    <xf numFmtId="0" fontId="19" fillId="0" borderId="23" xfId="0" applyFont="1" applyFill="1" applyBorder="1" applyAlignment="1">
      <alignment vertical="center"/>
    </xf>
    <xf numFmtId="0" fontId="26" fillId="4" borderId="0" xfId="0" applyFont="1" applyFill="1" applyAlignment="1">
      <alignment vertical="center"/>
    </xf>
    <xf numFmtId="0" fontId="17" fillId="0" borderId="23" xfId="0" applyFont="1" applyFill="1" applyBorder="1" applyAlignment="1">
      <alignment vertical="center"/>
    </xf>
    <xf numFmtId="0" fontId="17" fillId="4" borderId="0" xfId="0" applyFont="1" applyFill="1" applyBorder="1" applyAlignment="1">
      <alignment vertical="center"/>
    </xf>
    <xf numFmtId="3" fontId="19" fillId="4" borderId="0" xfId="0" applyNumberFormat="1" applyFont="1" applyFill="1" applyBorder="1" applyAlignment="1">
      <alignment vertical="center"/>
    </xf>
    <xf numFmtId="0" fontId="5" fillId="0" borderId="0" xfId="9" applyFont="1" applyAlignment="1">
      <alignment vertical="center"/>
    </xf>
    <xf numFmtId="0" fontId="22" fillId="4" borderId="0" xfId="0" applyFont="1" applyFill="1" applyAlignment="1">
      <alignment horizontal="center" vertical="center"/>
    </xf>
    <xf numFmtId="0" fontId="28" fillId="4" borderId="0" xfId="0" applyFont="1" applyFill="1" applyAlignment="1">
      <alignment vertical="center"/>
    </xf>
    <xf numFmtId="0" fontId="17" fillId="4" borderId="0" xfId="0" applyFont="1" applyFill="1" applyAlignment="1">
      <alignment vertical="center"/>
    </xf>
    <xf numFmtId="0" fontId="17" fillId="4" borderId="23" xfId="0" applyFont="1" applyFill="1" applyBorder="1" applyAlignment="1">
      <alignment horizontal="center" vertical="center" wrapText="1"/>
    </xf>
    <xf numFmtId="10" fontId="19" fillId="4" borderId="23" xfId="2" applyNumberFormat="1" applyFont="1" applyFill="1" applyBorder="1" applyAlignment="1">
      <alignment vertical="center"/>
    </xf>
    <xf numFmtId="3" fontId="19" fillId="5" borderId="6" xfId="0" applyNumberFormat="1" applyFont="1" applyFill="1" applyBorder="1" applyAlignment="1">
      <alignment vertical="center"/>
    </xf>
    <xf numFmtId="3" fontId="19" fillId="5" borderId="17" xfId="0" applyNumberFormat="1" applyFont="1" applyFill="1" applyBorder="1" applyAlignment="1">
      <alignment vertical="center"/>
    </xf>
    <xf numFmtId="0" fontId="17" fillId="4" borderId="10" xfId="0" applyFont="1" applyFill="1" applyBorder="1" applyAlignment="1">
      <alignment vertical="center"/>
    </xf>
    <xf numFmtId="3" fontId="19" fillId="5" borderId="10" xfId="0" applyNumberFormat="1" applyFont="1" applyFill="1" applyBorder="1" applyAlignment="1">
      <alignment vertical="center"/>
    </xf>
    <xf numFmtId="3" fontId="19" fillId="5" borderId="23" xfId="0" applyNumberFormat="1" applyFont="1" applyFill="1" applyBorder="1" applyAlignment="1">
      <alignment vertical="center"/>
    </xf>
    <xf numFmtId="49" fontId="13" fillId="0" borderId="0" xfId="4" quotePrefix="1" applyNumberFormat="1" applyFont="1" applyFill="1" applyBorder="1" applyAlignment="1">
      <alignment horizontal="center" vertical="center"/>
    </xf>
    <xf numFmtId="3" fontId="19" fillId="0" borderId="0" xfId="0" applyNumberFormat="1" applyFont="1" applyFill="1" applyBorder="1" applyAlignment="1">
      <alignment vertical="center"/>
    </xf>
    <xf numFmtId="0" fontId="19" fillId="4" borderId="0" xfId="0" quotePrefix="1" applyFont="1" applyFill="1" applyAlignment="1">
      <alignment vertical="center"/>
    </xf>
    <xf numFmtId="0" fontId="19" fillId="4" borderId="0" xfId="0" quotePrefix="1" applyFont="1" applyFill="1" applyAlignment="1">
      <alignment horizontal="center" vertical="center"/>
    </xf>
    <xf numFmtId="3" fontId="22" fillId="4" borderId="0" xfId="0" applyNumberFormat="1" applyFont="1" applyFill="1" applyAlignment="1">
      <alignment vertical="center"/>
    </xf>
    <xf numFmtId="3" fontId="19" fillId="4" borderId="0" xfId="0" applyNumberFormat="1" applyFont="1" applyFill="1" applyAlignment="1">
      <alignment vertical="center"/>
    </xf>
    <xf numFmtId="3" fontId="28" fillId="4" borderId="0" xfId="0" applyNumberFormat="1" applyFont="1" applyFill="1" applyAlignment="1">
      <alignment vertical="center"/>
    </xf>
    <xf numFmtId="3" fontId="17" fillId="4" borderId="0" xfId="0" applyNumberFormat="1" applyFont="1" applyFill="1" applyBorder="1" applyAlignment="1">
      <alignment vertical="center"/>
    </xf>
    <xf numFmtId="3" fontId="17" fillId="4" borderId="8" xfId="0" applyNumberFormat="1" applyFont="1" applyFill="1" applyBorder="1" applyAlignment="1">
      <alignment horizontal="center" vertical="center"/>
    </xf>
    <xf numFmtId="3" fontId="17" fillId="4" borderId="0" xfId="0" applyNumberFormat="1" applyFont="1" applyFill="1" applyAlignment="1">
      <alignment vertical="center"/>
    </xf>
    <xf numFmtId="3" fontId="17" fillId="4" borderId="18" xfId="2" applyNumberFormat="1" applyFont="1" applyFill="1" applyBorder="1" applyAlignment="1">
      <alignment vertical="center"/>
    </xf>
    <xf numFmtId="3" fontId="17" fillId="4" borderId="18" xfId="0" applyNumberFormat="1" applyFont="1" applyFill="1" applyBorder="1" applyAlignment="1">
      <alignment vertical="center"/>
    </xf>
    <xf numFmtId="3" fontId="17" fillId="4" borderId="1" xfId="0" applyNumberFormat="1" applyFont="1" applyFill="1" applyBorder="1" applyAlignment="1">
      <alignment vertical="center"/>
    </xf>
    <xf numFmtId="0" fontId="16" fillId="0" borderId="0" xfId="0" applyFont="1" applyAlignment="1">
      <alignment vertical="center"/>
    </xf>
    <xf numFmtId="0" fontId="16" fillId="0" borderId="10" xfId="0" applyFont="1" applyBorder="1" applyAlignment="1">
      <alignment vertical="center"/>
    </xf>
    <xf numFmtId="0" fontId="10" fillId="6" borderId="9" xfId="0" applyFont="1" applyFill="1" applyBorder="1" applyAlignment="1">
      <alignment horizontal="center" vertical="center"/>
    </xf>
    <xf numFmtId="0" fontId="10" fillId="6" borderId="0" xfId="0" applyFont="1" applyFill="1" applyBorder="1" applyAlignment="1">
      <alignment horizontal="center" vertical="center"/>
    </xf>
    <xf numFmtId="10" fontId="19" fillId="6" borderId="9" xfId="0" applyNumberFormat="1" applyFont="1" applyFill="1" applyBorder="1" applyAlignment="1">
      <alignment horizontal="center" vertical="center"/>
    </xf>
    <xf numFmtId="10" fontId="19" fillId="6" borderId="0" xfId="0" applyNumberFormat="1" applyFont="1" applyFill="1" applyBorder="1" applyAlignment="1">
      <alignment horizontal="center" vertical="center"/>
    </xf>
    <xf numFmtId="3" fontId="17" fillId="4" borderId="0" xfId="0" applyNumberFormat="1" applyFont="1" applyFill="1" applyBorder="1" applyAlignment="1">
      <alignment horizontal="center" vertical="center"/>
    </xf>
    <xf numFmtId="3" fontId="19" fillId="4" borderId="1" xfId="0" applyNumberFormat="1" applyFont="1" applyFill="1" applyBorder="1" applyAlignment="1">
      <alignment vertical="center"/>
    </xf>
    <xf numFmtId="0" fontId="10" fillId="0" borderId="0" xfId="0" applyFont="1" applyAlignment="1">
      <alignment vertical="center"/>
    </xf>
    <xf numFmtId="0" fontId="10" fillId="0" borderId="0" xfId="0" applyFont="1" applyFill="1" applyAlignment="1">
      <alignment vertical="center"/>
    </xf>
    <xf numFmtId="0" fontId="17" fillId="0" borderId="10" xfId="0" applyFont="1" applyBorder="1" applyAlignment="1">
      <alignment vertical="center"/>
    </xf>
    <xf numFmtId="0" fontId="17" fillId="0" borderId="12" xfId="0" applyFont="1" applyBorder="1" applyAlignment="1">
      <alignment vertical="center"/>
    </xf>
    <xf numFmtId="0" fontId="10" fillId="0" borderId="0" xfId="0" applyFont="1" applyFill="1" applyBorder="1" applyAlignment="1">
      <alignment horizontal="center" vertical="center"/>
    </xf>
    <xf numFmtId="0" fontId="19" fillId="0" borderId="12" xfId="0" applyFont="1" applyBorder="1" applyAlignment="1">
      <alignment vertical="center"/>
    </xf>
    <xf numFmtId="10" fontId="10" fillId="0" borderId="0" xfId="0" applyNumberFormat="1" applyFont="1" applyFill="1" applyBorder="1" applyAlignment="1">
      <alignment horizontal="center" vertical="center"/>
    </xf>
    <xf numFmtId="0" fontId="19" fillId="0" borderId="12" xfId="0" applyFont="1" applyBorder="1" applyAlignment="1">
      <alignment horizontal="left" vertical="center"/>
    </xf>
    <xf numFmtId="10" fontId="10" fillId="3" borderId="23" xfId="0" applyNumberFormat="1" applyFont="1" applyFill="1" applyBorder="1" applyAlignment="1">
      <alignment horizontal="center" vertical="center"/>
    </xf>
    <xf numFmtId="10" fontId="19" fillId="0" borderId="0" xfId="0" applyNumberFormat="1" applyFont="1" applyFill="1" applyBorder="1" applyAlignment="1">
      <alignment horizontal="center" vertical="center"/>
    </xf>
    <xf numFmtId="10" fontId="19" fillId="4" borderId="0" xfId="2" applyNumberFormat="1" applyFont="1" applyFill="1" applyAlignment="1">
      <alignment vertical="center"/>
    </xf>
    <xf numFmtId="10" fontId="19" fillId="4" borderId="0" xfId="0" applyNumberFormat="1" applyFont="1" applyFill="1" applyAlignment="1">
      <alignment vertical="center"/>
    </xf>
    <xf numFmtId="3" fontId="17" fillId="4" borderId="23" xfId="0" applyNumberFormat="1" applyFont="1" applyFill="1" applyBorder="1" applyAlignment="1">
      <alignment horizontal="center" vertical="center" wrapText="1"/>
    </xf>
    <xf numFmtId="10" fontId="19" fillId="4" borderId="23" xfId="2" applyNumberFormat="1" applyFont="1" applyFill="1" applyBorder="1" applyAlignment="1">
      <alignment horizontal="center" vertical="center"/>
    </xf>
    <xf numFmtId="3" fontId="10" fillId="0" borderId="0" xfId="0" applyNumberFormat="1" applyFont="1" applyFill="1" applyAlignment="1">
      <alignment vertical="center"/>
    </xf>
    <xf numFmtId="10" fontId="10" fillId="0" borderId="23" xfId="2" applyNumberFormat="1" applyFont="1" applyFill="1" applyBorder="1" applyAlignment="1">
      <alignment horizontal="center" vertical="center"/>
    </xf>
    <xf numFmtId="3" fontId="17" fillId="4" borderId="1" xfId="0" applyNumberFormat="1" applyFont="1" applyFill="1" applyBorder="1" applyAlignment="1">
      <alignment horizontal="center" vertical="center"/>
    </xf>
    <xf numFmtId="3" fontId="24" fillId="4" borderId="0" xfId="0" applyNumberFormat="1" applyFont="1" applyFill="1" applyAlignment="1">
      <alignment vertical="center"/>
    </xf>
    <xf numFmtId="0" fontId="10" fillId="0" borderId="9" xfId="0" applyFont="1" applyFill="1" applyBorder="1" applyAlignment="1">
      <alignment horizontal="center" vertical="center"/>
    </xf>
    <xf numFmtId="10" fontId="10" fillId="0" borderId="9" xfId="0" applyNumberFormat="1" applyFont="1" applyFill="1" applyBorder="1" applyAlignment="1">
      <alignment horizontal="center" vertical="center"/>
    </xf>
    <xf numFmtId="0" fontId="17" fillId="0" borderId="23" xfId="0" applyFont="1" applyFill="1" applyBorder="1" applyAlignment="1">
      <alignment horizontal="center" vertical="center" wrapText="1"/>
    </xf>
    <xf numFmtId="167" fontId="19" fillId="0" borderId="23" xfId="2" applyNumberFormat="1" applyFont="1" applyFill="1" applyBorder="1" applyAlignment="1">
      <alignment vertical="center"/>
    </xf>
    <xf numFmtId="0" fontId="10" fillId="0" borderId="23" xfId="0" applyFont="1" applyFill="1" applyBorder="1" applyAlignment="1">
      <alignment vertical="center"/>
    </xf>
    <xf numFmtId="0" fontId="17" fillId="4" borderId="17" xfId="0" applyFont="1" applyFill="1" applyBorder="1" applyAlignment="1">
      <alignment horizontal="center" vertical="center" wrapText="1"/>
    </xf>
    <xf numFmtId="0" fontId="17" fillId="4" borderId="0" xfId="0" applyFont="1" applyFill="1" applyAlignment="1">
      <alignment horizontal="left" vertical="center"/>
    </xf>
    <xf numFmtId="0" fontId="17" fillId="4" borderId="11" xfId="0" applyFont="1" applyFill="1" applyBorder="1" applyAlignment="1">
      <alignment vertical="center"/>
    </xf>
    <xf numFmtId="0" fontId="19" fillId="4" borderId="11" xfId="0" applyFont="1" applyFill="1" applyBorder="1" applyAlignment="1">
      <alignment vertical="center"/>
    </xf>
    <xf numFmtId="10" fontId="19" fillId="4" borderId="11" xfId="2" applyNumberFormat="1" applyFont="1" applyFill="1" applyBorder="1" applyAlignment="1">
      <alignment horizontal="center" vertical="center"/>
    </xf>
    <xf numFmtId="0" fontId="19" fillId="4" borderId="4" xfId="0" applyFont="1" applyFill="1" applyBorder="1" applyAlignment="1">
      <alignment vertical="center"/>
    </xf>
    <xf numFmtId="0" fontId="19" fillId="4" borderId="0" xfId="0" applyFont="1" applyFill="1" applyAlignment="1">
      <alignment horizontal="left" vertical="center"/>
    </xf>
    <xf numFmtId="0" fontId="5" fillId="0" borderId="0" xfId="11"/>
    <xf numFmtId="165" fontId="9" fillId="0" borderId="0" xfId="13" quotePrefix="1" applyFont="1" applyFill="1" applyBorder="1" applyAlignment="1" applyProtection="1">
      <alignment horizontal="left"/>
    </xf>
    <xf numFmtId="0" fontId="5" fillId="0" borderId="0" xfId="10" applyFont="1" applyFill="1" applyBorder="1" applyProtection="1"/>
    <xf numFmtId="0" fontId="16" fillId="0" borderId="0" xfId="10" quotePrefix="1" applyFont="1" applyFill="1" applyBorder="1" applyAlignment="1" applyProtection="1">
      <alignment horizontal="center"/>
    </xf>
    <xf numFmtId="0" fontId="16" fillId="0" borderId="0" xfId="11" quotePrefix="1" applyFont="1" applyBorder="1" applyAlignment="1">
      <alignment horizontal="center"/>
    </xf>
    <xf numFmtId="0" fontId="16" fillId="0" borderId="0" xfId="11" applyFont="1" applyAlignment="1">
      <alignment horizontal="right"/>
    </xf>
    <xf numFmtId="0" fontId="27" fillId="0" borderId="3" xfId="14" applyFont="1" applyFill="1" applyBorder="1" applyAlignment="1" applyProtection="1">
      <alignment horizontal="left" vertical="top"/>
      <protection hidden="1"/>
    </xf>
    <xf numFmtId="0" fontId="10" fillId="0" borderId="4" xfId="11" applyFont="1" applyBorder="1" applyProtection="1">
      <protection hidden="1"/>
    </xf>
    <xf numFmtId="0" fontId="5" fillId="0" borderId="0" xfId="11" applyProtection="1">
      <protection hidden="1"/>
    </xf>
    <xf numFmtId="0" fontId="5" fillId="0" borderId="6" xfId="11" applyBorder="1" applyProtection="1">
      <protection hidden="1"/>
    </xf>
    <xf numFmtId="0" fontId="10" fillId="0" borderId="1" xfId="11" applyFont="1" applyBorder="1" applyProtection="1">
      <protection hidden="1"/>
    </xf>
    <xf numFmtId="0" fontId="16" fillId="0" borderId="9" xfId="11" applyFont="1" applyBorder="1" applyProtection="1">
      <protection hidden="1"/>
    </xf>
    <xf numFmtId="0" fontId="10" fillId="0" borderId="0" xfId="11" applyFont="1" applyBorder="1" applyProtection="1">
      <protection hidden="1"/>
    </xf>
    <xf numFmtId="0" fontId="10" fillId="0" borderId="0" xfId="11" applyFont="1" applyBorder="1" applyAlignment="1" applyProtection="1">
      <alignment horizontal="center" wrapText="1"/>
      <protection hidden="1"/>
    </xf>
    <xf numFmtId="0" fontId="10" fillId="0" borderId="8" xfId="11" applyFont="1" applyBorder="1" applyAlignment="1" applyProtection="1">
      <alignment horizontal="center" wrapText="1"/>
      <protection hidden="1"/>
    </xf>
    <xf numFmtId="0" fontId="10" fillId="0" borderId="9" xfId="11" applyFont="1" applyBorder="1" applyProtection="1">
      <protection hidden="1"/>
    </xf>
    <xf numFmtId="0" fontId="10" fillId="0" borderId="0" xfId="11" applyFont="1" applyFill="1" applyBorder="1" applyProtection="1">
      <protection hidden="1"/>
    </xf>
    <xf numFmtId="0" fontId="10" fillId="0" borderId="8" xfId="11" applyFont="1" applyBorder="1" applyProtection="1">
      <protection hidden="1"/>
    </xf>
    <xf numFmtId="0" fontId="10" fillId="0" borderId="10" xfId="11" applyFont="1" applyBorder="1" applyProtection="1">
      <protection hidden="1"/>
    </xf>
    <xf numFmtId="0" fontId="10" fillId="0" borderId="3" xfId="11" applyFont="1" applyBorder="1" applyProtection="1">
      <protection hidden="1"/>
    </xf>
    <xf numFmtId="0" fontId="10" fillId="0" borderId="11" xfId="11" applyFont="1" applyBorder="1" applyProtection="1">
      <protection hidden="1"/>
    </xf>
    <xf numFmtId="0" fontId="5" fillId="0" borderId="11" xfId="11" applyBorder="1" applyProtection="1">
      <protection hidden="1"/>
    </xf>
    <xf numFmtId="0" fontId="10" fillId="0" borderId="6" xfId="11" applyFont="1" applyBorder="1" applyProtection="1">
      <protection hidden="1"/>
    </xf>
    <xf numFmtId="0" fontId="10" fillId="0" borderId="0" xfId="11" applyFont="1" applyFill="1" applyProtection="1">
      <protection hidden="1"/>
    </xf>
    <xf numFmtId="0" fontId="5" fillId="0" borderId="0" xfId="11" applyFill="1" applyBorder="1" applyProtection="1">
      <protection hidden="1"/>
    </xf>
    <xf numFmtId="0" fontId="5" fillId="0" borderId="0" xfId="11" applyFill="1" applyProtection="1">
      <protection hidden="1"/>
    </xf>
    <xf numFmtId="0" fontId="5" fillId="0" borderId="0" xfId="11" applyFont="1" applyBorder="1"/>
    <xf numFmtId="0" fontId="16" fillId="0" borderId="10" xfId="11" applyFont="1" applyFill="1" applyBorder="1" applyProtection="1">
      <protection hidden="1"/>
    </xf>
    <xf numFmtId="0" fontId="10" fillId="0" borderId="11" xfId="11" applyFont="1" applyFill="1" applyBorder="1" applyProtection="1">
      <protection hidden="1"/>
    </xf>
    <xf numFmtId="0" fontId="10" fillId="0" borderId="12" xfId="11" applyFont="1" applyBorder="1" applyProtection="1">
      <protection hidden="1"/>
    </xf>
    <xf numFmtId="0" fontId="10" fillId="0" borderId="10" xfId="11" applyFont="1" applyFill="1" applyBorder="1" applyProtection="1">
      <protection hidden="1"/>
    </xf>
    <xf numFmtId="0" fontId="7" fillId="0" borderId="11" xfId="11" applyFont="1" applyFill="1" applyBorder="1" applyAlignment="1" applyProtection="1">
      <alignment horizontal="left" wrapText="1"/>
      <protection hidden="1"/>
    </xf>
    <xf numFmtId="0" fontId="5" fillId="0" borderId="0" xfId="11" applyBorder="1" applyProtection="1">
      <protection hidden="1"/>
    </xf>
    <xf numFmtId="49" fontId="16" fillId="0" borderId="0" xfId="10" applyNumberFormat="1" applyFont="1" applyFill="1" applyBorder="1" applyAlignment="1" applyProtection="1">
      <alignment horizontal="center"/>
    </xf>
    <xf numFmtId="0" fontId="5" fillId="0" borderId="3" xfId="11" applyBorder="1" applyAlignment="1">
      <alignment horizontal="center" wrapText="1"/>
    </xf>
    <xf numFmtId="0" fontId="5" fillId="0" borderId="4" xfId="11" applyBorder="1" applyAlignment="1">
      <alignment horizontal="center" wrapText="1"/>
    </xf>
    <xf numFmtId="0" fontId="5" fillId="0" borderId="4" xfId="11" applyBorder="1" applyProtection="1">
      <protection hidden="1"/>
    </xf>
    <xf numFmtId="168" fontId="10" fillId="0" borderId="10" xfId="11" applyNumberFormat="1" applyFont="1" applyBorder="1" applyAlignment="1" applyProtection="1">
      <alignment horizontal="left"/>
      <protection hidden="1"/>
    </xf>
    <xf numFmtId="168" fontId="10" fillId="0" borderId="11" xfId="11" applyNumberFormat="1" applyFont="1" applyBorder="1" applyAlignment="1" applyProtection="1">
      <alignment horizontal="left"/>
      <protection hidden="1"/>
    </xf>
    <xf numFmtId="168" fontId="10" fillId="0" borderId="11" xfId="11" applyNumberFormat="1" applyFont="1" applyFill="1" applyBorder="1" applyAlignment="1" applyProtection="1">
      <alignment horizontal="left"/>
      <protection hidden="1"/>
    </xf>
    <xf numFmtId="168" fontId="16" fillId="0" borderId="10" xfId="11" applyNumberFormat="1" applyFont="1" applyBorder="1" applyAlignment="1" applyProtection="1">
      <alignment horizontal="left"/>
      <protection hidden="1"/>
    </xf>
    <xf numFmtId="168" fontId="16" fillId="0" borderId="11" xfId="11" applyNumberFormat="1" applyFont="1" applyBorder="1" applyAlignment="1" applyProtection="1">
      <alignment horizontal="left"/>
      <protection hidden="1"/>
    </xf>
    <xf numFmtId="0" fontId="10" fillId="0" borderId="11" xfId="11" applyFont="1" applyBorder="1" applyAlignment="1" applyProtection="1">
      <alignment horizontal="center"/>
      <protection hidden="1"/>
    </xf>
    <xf numFmtId="168" fontId="10" fillId="0" borderId="11" xfId="11" applyNumberFormat="1" applyFont="1" applyBorder="1" applyAlignment="1" applyProtection="1">
      <alignment horizontal="left" wrapText="1"/>
      <protection hidden="1"/>
    </xf>
    <xf numFmtId="168" fontId="10" fillId="0" borderId="1" xfId="11" applyNumberFormat="1" applyFont="1" applyBorder="1" applyAlignment="1" applyProtection="1">
      <alignment horizontal="left"/>
      <protection hidden="1"/>
    </xf>
    <xf numFmtId="0" fontId="25" fillId="0" borderId="0" xfId="11" applyFont="1" applyFill="1" applyBorder="1" applyProtection="1">
      <protection hidden="1"/>
    </xf>
    <xf numFmtId="0" fontId="25" fillId="0" borderId="0" xfId="11" applyFont="1" applyProtection="1">
      <protection hidden="1"/>
    </xf>
    <xf numFmtId="0" fontId="10" fillId="0" borderId="0" xfId="11" applyFont="1" applyProtection="1">
      <protection hidden="1"/>
    </xf>
    <xf numFmtId="0" fontId="17" fillId="4" borderId="23" xfId="0" applyFont="1" applyFill="1" applyBorder="1" applyAlignment="1">
      <alignment vertical="center" wrapText="1"/>
    </xf>
    <xf numFmtId="0" fontId="19" fillId="4" borderId="0" xfId="0" applyFont="1" applyFill="1" applyAlignment="1">
      <alignment vertical="center" wrapText="1"/>
    </xf>
    <xf numFmtId="0" fontId="10" fillId="4" borderId="23" xfId="0" applyFont="1" applyFill="1" applyBorder="1" applyAlignment="1">
      <alignment horizontal="left" vertical="center"/>
    </xf>
    <xf numFmtId="0" fontId="10" fillId="4" borderId="0" xfId="0" applyFont="1" applyFill="1" applyAlignment="1">
      <alignment vertical="center"/>
    </xf>
    <xf numFmtId="0" fontId="19" fillId="4" borderId="23" xfId="0" applyFont="1" applyFill="1" applyBorder="1" applyAlignment="1">
      <alignment horizontal="left" vertical="center"/>
    </xf>
    <xf numFmtId="0" fontId="30" fillId="5" borderId="23" xfId="0" applyFont="1" applyFill="1" applyBorder="1" applyAlignment="1">
      <alignment horizontal="center" vertical="center" wrapText="1"/>
    </xf>
    <xf numFmtId="0" fontId="10" fillId="0" borderId="23" xfId="0" applyFont="1" applyFill="1" applyBorder="1" applyAlignment="1">
      <alignment vertical="center" wrapText="1"/>
    </xf>
    <xf numFmtId="0" fontId="10" fillId="4" borderId="23" xfId="0" applyFont="1" applyFill="1" applyBorder="1" applyAlignment="1">
      <alignment horizontal="left" vertical="center" wrapText="1"/>
    </xf>
    <xf numFmtId="10" fontId="19" fillId="4" borderId="23" xfId="2" applyNumberFormat="1" applyFont="1" applyFill="1" applyBorder="1" applyAlignment="1">
      <alignment horizontal="right" vertical="center"/>
    </xf>
    <xf numFmtId="0" fontId="10" fillId="0" borderId="23" xfId="0" applyFont="1" applyFill="1" applyBorder="1" applyAlignment="1">
      <alignment horizontal="left" vertical="center" wrapText="1"/>
    </xf>
    <xf numFmtId="0" fontId="19" fillId="4" borderId="23" xfId="0" applyFont="1" applyFill="1" applyBorder="1" applyAlignment="1">
      <alignment horizontal="left" vertical="center" wrapText="1"/>
    </xf>
    <xf numFmtId="169" fontId="19" fillId="5" borderId="23" xfId="1" applyNumberFormat="1" applyFont="1" applyFill="1" applyBorder="1" applyAlignment="1">
      <alignment vertical="center"/>
    </xf>
    <xf numFmtId="10" fontId="19" fillId="5" borderId="23" xfId="2" applyNumberFormat="1" applyFont="1" applyFill="1" applyBorder="1" applyAlignment="1">
      <alignment vertical="center"/>
    </xf>
    <xf numFmtId="37" fontId="10" fillId="0" borderId="0" xfId="16" applyNumberFormat="1" applyFont="1" applyFill="1" applyAlignment="1">
      <alignment vertical="center"/>
    </xf>
    <xf numFmtId="0" fontId="17" fillId="4" borderId="0" xfId="0" applyFont="1" applyFill="1" applyBorder="1" applyAlignment="1">
      <alignment horizontal="center" vertical="center" wrapText="1"/>
    </xf>
    <xf numFmtId="0" fontId="19" fillId="4" borderId="5" xfId="0" applyFont="1" applyFill="1" applyBorder="1" applyAlignment="1">
      <alignment vertic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22" fillId="0" borderId="0" xfId="0" applyFont="1" applyBorder="1" applyAlignment="1">
      <alignment vertical="center"/>
    </xf>
    <xf numFmtId="0" fontId="19" fillId="0" borderId="0" xfId="16" quotePrefix="1" applyFont="1" applyAlignment="1">
      <alignment vertical="center"/>
    </xf>
    <xf numFmtId="0" fontId="24" fillId="4" borderId="0" xfId="0" quotePrefix="1" applyFont="1" applyFill="1" applyAlignment="1">
      <alignment vertical="center"/>
    </xf>
    <xf numFmtId="0" fontId="22" fillId="4" borderId="0" xfId="0" applyFont="1" applyFill="1"/>
    <xf numFmtId="0" fontId="19" fillId="4" borderId="23" xfId="0" applyFont="1" applyFill="1" applyBorder="1" applyAlignment="1">
      <alignment horizontal="left" vertical="center" indent="2"/>
    </xf>
    <xf numFmtId="0" fontId="19" fillId="4" borderId="0" xfId="0" applyFont="1" applyFill="1" applyAlignment="1"/>
    <xf numFmtId="0" fontId="19" fillId="4" borderId="23" xfId="0" applyFont="1" applyFill="1" applyBorder="1" applyAlignment="1">
      <alignment horizontal="left" indent="2"/>
    </xf>
    <xf numFmtId="170" fontId="16" fillId="0" borderId="0" xfId="17" applyNumberFormat="1" applyFont="1" applyBorder="1" applyAlignment="1">
      <alignment horizontal="left" vertical="center"/>
    </xf>
    <xf numFmtId="0" fontId="19" fillId="4" borderId="0" xfId="0" applyFont="1" applyFill="1"/>
    <xf numFmtId="0" fontId="17" fillId="4" borderId="7" xfId="0" applyFont="1" applyFill="1" applyBorder="1" applyAlignment="1">
      <alignment horizontal="left" vertical="center" wrapText="1"/>
    </xf>
    <xf numFmtId="0" fontId="17" fillId="0" borderId="0" xfId="0" applyFont="1" applyFill="1" applyBorder="1" applyAlignment="1">
      <alignment horizontal="center" vertical="center"/>
    </xf>
    <xf numFmtId="0" fontId="17" fillId="4" borderId="1" xfId="0" applyFont="1" applyFill="1" applyBorder="1" applyAlignment="1">
      <alignment horizontal="left" vertical="center" wrapText="1"/>
    </xf>
    <xf numFmtId="0" fontId="17" fillId="4" borderId="8" xfId="0" applyFont="1" applyFill="1" applyBorder="1" applyAlignment="1">
      <alignment horizontal="left" vertical="center" wrapText="1"/>
    </xf>
    <xf numFmtId="0" fontId="16" fillId="0" borderId="23" xfId="18" applyFont="1" applyFill="1" applyBorder="1" applyAlignment="1">
      <alignment vertical="center"/>
    </xf>
    <xf numFmtId="165" fontId="5" fillId="0" borderId="0" xfId="13" applyFont="1" applyFill="1" applyAlignment="1" applyProtection="1">
      <alignment vertical="center"/>
    </xf>
    <xf numFmtId="165" fontId="5" fillId="0" borderId="0" xfId="19" quotePrefix="1" applyFont="1" applyFill="1" applyAlignment="1" applyProtection="1">
      <alignment horizontal="centerContinuous" vertical="center"/>
    </xf>
    <xf numFmtId="165" fontId="12" fillId="0" borderId="0" xfId="13" quotePrefix="1" applyFont="1" applyFill="1" applyAlignment="1" applyProtection="1">
      <alignment horizontal="left" vertical="center"/>
    </xf>
    <xf numFmtId="165" fontId="7" fillId="0" borderId="0" xfId="13" applyFont="1" applyFill="1" applyAlignment="1" applyProtection="1">
      <alignment vertical="center"/>
    </xf>
    <xf numFmtId="165" fontId="7" fillId="0" borderId="0" xfId="13" applyFont="1" applyFill="1" applyAlignment="1" applyProtection="1">
      <alignment horizontal="left" vertical="center"/>
    </xf>
    <xf numFmtId="165" fontId="12" fillId="0" borderId="1" xfId="13" quotePrefix="1" applyFont="1" applyFill="1" applyBorder="1" applyAlignment="1" applyProtection="1">
      <alignment horizontal="left" vertical="center"/>
    </xf>
    <xf numFmtId="165" fontId="16" fillId="0" borderId="1" xfId="13" quotePrefix="1" applyFont="1" applyFill="1" applyBorder="1" applyAlignment="1" applyProtection="1">
      <alignment horizontal="center" vertical="center"/>
    </xf>
    <xf numFmtId="165" fontId="5" fillId="0" borderId="0" xfId="13" applyFont="1" applyFill="1" applyBorder="1" applyAlignment="1" applyProtection="1">
      <alignment vertical="center"/>
    </xf>
    <xf numFmtId="165" fontId="5" fillId="0" borderId="9" xfId="13" applyFont="1" applyFill="1" applyBorder="1" applyAlignment="1" applyProtection="1">
      <alignment vertical="center"/>
    </xf>
    <xf numFmtId="165" fontId="16" fillId="0" borderId="0" xfId="13" applyFont="1" applyFill="1" applyBorder="1" applyAlignment="1" applyProtection="1">
      <alignment horizontal="center" vertical="center"/>
    </xf>
    <xf numFmtId="0" fontId="10" fillId="0" borderId="11" xfId="20" applyFont="1" applyFill="1" applyBorder="1" applyAlignment="1" applyProtection="1">
      <alignment vertical="center"/>
    </xf>
    <xf numFmtId="165" fontId="13" fillId="0" borderId="11" xfId="13" applyFont="1" applyFill="1" applyBorder="1" applyAlignment="1" applyProtection="1">
      <alignment vertical="center"/>
    </xf>
    <xf numFmtId="165" fontId="16" fillId="0" borderId="11" xfId="13" applyFont="1" applyFill="1" applyBorder="1" applyAlignment="1" applyProtection="1">
      <alignment horizontal="left" vertical="center"/>
    </xf>
    <xf numFmtId="165" fontId="5" fillId="0" borderId="11" xfId="13" applyFont="1" applyFill="1" applyBorder="1" applyAlignment="1" applyProtection="1">
      <alignment vertical="center"/>
    </xf>
    <xf numFmtId="165" fontId="16" fillId="0" borderId="11" xfId="13" applyFont="1" applyFill="1" applyBorder="1" applyAlignment="1" applyProtection="1">
      <alignment horizontal="right" vertical="center"/>
    </xf>
    <xf numFmtId="165" fontId="12" fillId="0" borderId="0" xfId="13" applyFont="1" applyFill="1" applyAlignment="1" applyProtection="1">
      <alignment horizontal="left" vertical="center"/>
    </xf>
    <xf numFmtId="165" fontId="25" fillId="0" borderId="0" xfId="13" applyFont="1" applyFill="1" applyAlignment="1" applyProtection="1">
      <alignment horizontal="left" vertical="center"/>
    </xf>
    <xf numFmtId="165" fontId="18" fillId="0" borderId="0" xfId="13" applyFont="1" applyFill="1" applyAlignment="1" applyProtection="1">
      <alignment horizontal="left" vertical="center"/>
    </xf>
    <xf numFmtId="165" fontId="10" fillId="0" borderId="0" xfId="13" applyFont="1" applyFill="1" applyAlignment="1" applyProtection="1">
      <alignment horizontal="left" vertical="center"/>
    </xf>
    <xf numFmtId="165" fontId="5" fillId="0" borderId="0" xfId="19" quotePrefix="1" applyFont="1" applyFill="1" applyAlignment="1" applyProtection="1">
      <alignment horizontal="left" vertical="center"/>
    </xf>
    <xf numFmtId="165" fontId="16" fillId="0" borderId="0" xfId="13" applyFont="1" applyFill="1" applyAlignment="1" applyProtection="1">
      <alignment vertical="center"/>
    </xf>
    <xf numFmtId="165" fontId="5" fillId="0" borderId="0" xfId="19" quotePrefix="1" applyFont="1" applyFill="1" applyAlignment="1" applyProtection="1">
      <alignment horizontal="right" vertical="center"/>
    </xf>
    <xf numFmtId="165" fontId="5" fillId="0" borderId="0" xfId="21" quotePrefix="1" applyFont="1" applyFill="1" applyAlignment="1" applyProtection="1">
      <alignment horizontal="right" vertical="center"/>
    </xf>
    <xf numFmtId="0" fontId="5" fillId="0" borderId="0" xfId="9" applyFont="1" applyFill="1" applyAlignment="1">
      <alignment vertical="center"/>
    </xf>
    <xf numFmtId="0" fontId="16" fillId="0" borderId="1" xfId="20" applyFont="1" applyFill="1" applyBorder="1" applyAlignment="1" applyProtection="1">
      <alignment vertical="center"/>
    </xf>
    <xf numFmtId="165" fontId="5" fillId="0" borderId="1" xfId="13" applyFont="1" applyFill="1" applyBorder="1" applyAlignment="1" applyProtection="1">
      <alignment vertical="center"/>
    </xf>
    <xf numFmtId="171" fontId="13" fillId="0" borderId="11" xfId="13" applyNumberFormat="1" applyFont="1" applyFill="1" applyBorder="1" applyAlignment="1" applyProtection="1">
      <alignment horizontal="right" vertical="center"/>
    </xf>
    <xf numFmtId="165" fontId="16" fillId="0" borderId="11" xfId="13" quotePrefix="1" applyFont="1" applyFill="1" applyBorder="1" applyAlignment="1" applyProtection="1">
      <alignment horizontal="left" vertical="center" wrapText="1"/>
    </xf>
    <xf numFmtId="165" fontId="13" fillId="0" borderId="0" xfId="13" applyFont="1" applyFill="1" applyBorder="1" applyAlignment="1" applyProtection="1">
      <alignment vertical="center"/>
    </xf>
    <xf numFmtId="165" fontId="25" fillId="0" borderId="0" xfId="13" applyFont="1" applyFill="1" applyAlignment="1" applyProtection="1">
      <alignment horizontal="left" vertical="center" wrapText="1"/>
    </xf>
    <xf numFmtId="165" fontId="5" fillId="0" borderId="0" xfId="21" quotePrefix="1" applyFont="1" applyFill="1" applyAlignment="1" applyProtection="1">
      <alignment horizontal="left" vertical="center"/>
    </xf>
    <xf numFmtId="0" fontId="18" fillId="0" borderId="0" xfId="9" quotePrefix="1" applyFont="1" applyAlignment="1">
      <alignment vertical="center"/>
    </xf>
    <xf numFmtId="1" fontId="13" fillId="0" borderId="15" xfId="4" quotePrefix="1" applyNumberFormat="1" applyFont="1" applyFill="1" applyBorder="1" applyAlignment="1">
      <alignment horizontal="center" vertical="center"/>
    </xf>
    <xf numFmtId="1" fontId="10" fillId="0" borderId="19" xfId="4" applyNumberFormat="1" applyFont="1" applyFill="1" applyBorder="1" applyAlignment="1">
      <alignment horizontal="center" vertical="center"/>
    </xf>
    <xf numFmtId="1" fontId="13" fillId="0" borderId="20" xfId="4" quotePrefix="1" applyNumberFormat="1" applyFont="1" applyFill="1" applyBorder="1" applyAlignment="1">
      <alignment horizontal="center" vertical="center"/>
    </xf>
    <xf numFmtId="1" fontId="10" fillId="0" borderId="21" xfId="4" applyNumberFormat="1" applyFont="1" applyFill="1" applyBorder="1" applyAlignment="1">
      <alignment horizontal="center" vertical="center"/>
    </xf>
    <xf numFmtId="1" fontId="13" fillId="0" borderId="23" xfId="4" quotePrefix="1" applyNumberFormat="1" applyFont="1" applyFill="1" applyBorder="1" applyAlignment="1">
      <alignment horizontal="center" vertical="center"/>
    </xf>
    <xf numFmtId="1" fontId="10" fillId="0" borderId="23" xfId="4" applyNumberFormat="1" applyFont="1" applyFill="1" applyBorder="1" applyAlignment="1">
      <alignment horizontal="center" vertical="center"/>
    </xf>
    <xf numFmtId="1" fontId="10" fillId="0" borderId="22" xfId="4" applyNumberFormat="1" applyFont="1" applyFill="1" applyBorder="1" applyAlignment="1">
      <alignment horizontal="center" vertical="center"/>
    </xf>
    <xf numFmtId="1" fontId="13" fillId="0" borderId="25" xfId="4" quotePrefix="1" applyNumberFormat="1" applyFont="1" applyFill="1" applyBorder="1" applyAlignment="1">
      <alignment horizontal="center" vertical="center"/>
    </xf>
    <xf numFmtId="1" fontId="10" fillId="0" borderId="26" xfId="4" applyNumberFormat="1" applyFont="1" applyFill="1" applyBorder="1" applyAlignment="1">
      <alignment horizontal="center" vertical="center"/>
    </xf>
    <xf numFmtId="1" fontId="13" fillId="0" borderId="27" xfId="4" quotePrefix="1" applyNumberFormat="1" applyFont="1" applyFill="1" applyBorder="1" applyAlignment="1">
      <alignment horizontal="center" vertical="center"/>
    </xf>
    <xf numFmtId="1" fontId="10" fillId="0" borderId="2" xfId="4" applyNumberFormat="1" applyFont="1" applyBorder="1" applyAlignment="1">
      <alignment horizontal="center" vertical="center"/>
    </xf>
    <xf numFmtId="1" fontId="10" fillId="0" borderId="2" xfId="4" applyNumberFormat="1" applyFont="1" applyFill="1" applyBorder="1" applyAlignment="1">
      <alignment horizontal="center" vertical="center"/>
    </xf>
    <xf numFmtId="1" fontId="13" fillId="5" borderId="15" xfId="4" quotePrefix="1" applyNumberFormat="1" applyFont="1" applyFill="1" applyBorder="1" applyAlignment="1">
      <alignment horizontal="center" vertical="center"/>
    </xf>
    <xf numFmtId="1" fontId="10" fillId="0" borderId="28" xfId="4" applyNumberFormat="1" applyFont="1" applyFill="1" applyBorder="1" applyAlignment="1">
      <alignment horizontal="center" vertical="center"/>
    </xf>
    <xf numFmtId="1" fontId="10" fillId="0" borderId="29" xfId="4" applyNumberFormat="1" applyFont="1" applyFill="1" applyBorder="1" applyAlignment="1">
      <alignment horizontal="center" vertical="center"/>
    </xf>
    <xf numFmtId="1" fontId="10" fillId="0" borderId="30" xfId="4" applyNumberFormat="1" applyFont="1" applyFill="1" applyBorder="1" applyAlignment="1">
      <alignment horizontal="center" vertical="center"/>
    </xf>
    <xf numFmtId="1" fontId="19" fillId="4" borderId="23" xfId="0" applyNumberFormat="1" applyFont="1" applyFill="1" applyBorder="1" applyAlignment="1">
      <alignment vertical="center"/>
    </xf>
    <xf numFmtId="1" fontId="19" fillId="4" borderId="10" xfId="0" applyNumberFormat="1" applyFont="1" applyFill="1" applyBorder="1" applyAlignment="1">
      <alignment vertical="center"/>
    </xf>
    <xf numFmtId="1" fontId="17" fillId="4" borderId="0" xfId="2" applyNumberFormat="1" applyFont="1" applyFill="1" applyBorder="1" applyAlignment="1">
      <alignment vertical="center"/>
    </xf>
    <xf numFmtId="1" fontId="17" fillId="4" borderId="0" xfId="0" applyNumberFormat="1" applyFont="1" applyFill="1" applyBorder="1" applyAlignment="1">
      <alignment vertical="center"/>
    </xf>
    <xf numFmtId="1" fontId="19" fillId="4" borderId="0" xfId="0" applyNumberFormat="1" applyFont="1" applyFill="1" applyAlignment="1">
      <alignment vertical="center"/>
    </xf>
    <xf numFmtId="1" fontId="17" fillId="4" borderId="1" xfId="0" applyNumberFormat="1" applyFont="1" applyFill="1" applyBorder="1" applyAlignment="1">
      <alignment vertical="center"/>
    </xf>
    <xf numFmtId="1" fontId="19" fillId="4" borderId="1" xfId="0" applyNumberFormat="1" applyFont="1" applyFill="1" applyBorder="1" applyAlignment="1">
      <alignment vertical="center"/>
    </xf>
    <xf numFmtId="1" fontId="19" fillId="4" borderId="0" xfId="0" applyNumberFormat="1" applyFont="1" applyFill="1" applyBorder="1" applyAlignment="1">
      <alignment vertical="center"/>
    </xf>
    <xf numFmtId="1" fontId="17" fillId="0" borderId="0" xfId="2" applyNumberFormat="1" applyFont="1" applyFill="1" applyBorder="1" applyAlignment="1">
      <alignment vertical="center"/>
    </xf>
    <xf numFmtId="1" fontId="19" fillId="0" borderId="23" xfId="0" applyNumberFormat="1" applyFont="1" applyFill="1" applyBorder="1" applyAlignment="1">
      <alignment vertical="center"/>
    </xf>
    <xf numFmtId="1" fontId="19" fillId="4" borderId="23" xfId="0" applyNumberFormat="1" applyFont="1" applyFill="1" applyBorder="1" applyAlignment="1">
      <alignment vertical="center" wrapText="1"/>
    </xf>
    <xf numFmtId="1" fontId="19" fillId="4" borderId="23" xfId="2" applyNumberFormat="1" applyFont="1" applyFill="1" applyBorder="1" applyAlignment="1">
      <alignment horizontal="center" vertical="center"/>
    </xf>
    <xf numFmtId="1" fontId="19" fillId="4" borderId="0" xfId="2" applyNumberFormat="1" applyFont="1" applyFill="1" applyBorder="1" applyAlignment="1">
      <alignment horizontal="center" vertical="center"/>
    </xf>
    <xf numFmtId="1" fontId="19" fillId="4" borderId="11" xfId="0" applyNumberFormat="1" applyFont="1" applyFill="1" applyBorder="1" applyAlignment="1">
      <alignment vertical="center"/>
    </xf>
    <xf numFmtId="1" fontId="19" fillId="4" borderId="10" xfId="0" applyNumberFormat="1" applyFont="1" applyFill="1" applyBorder="1" applyAlignment="1">
      <alignment vertical="center" wrapText="1"/>
    </xf>
    <xf numFmtId="1" fontId="13" fillId="0" borderId="23" xfId="15" quotePrefix="1" applyNumberFormat="1" applyFont="1" applyBorder="1">
      <alignment horizontal="right"/>
      <protection locked="0"/>
    </xf>
    <xf numFmtId="1" fontId="10" fillId="0" borderId="0" xfId="11" applyNumberFormat="1" applyFont="1" applyBorder="1" applyProtection="1">
      <protection hidden="1"/>
    </xf>
    <xf numFmtId="1" fontId="5" fillId="0" borderId="8" xfId="11" applyNumberFormat="1" applyBorder="1" applyProtection="1">
      <protection hidden="1"/>
    </xf>
    <xf numFmtId="1" fontId="10" fillId="0" borderId="0" xfId="11" applyNumberFormat="1" applyFont="1" applyBorder="1" applyAlignment="1" applyProtection="1">
      <protection hidden="1"/>
    </xf>
    <xf numFmtId="1" fontId="10" fillId="0" borderId="10" xfId="11" applyNumberFormat="1" applyFont="1" applyFill="1" applyBorder="1" applyAlignment="1" applyProtection="1">
      <alignment horizontal="center"/>
      <protection hidden="1"/>
    </xf>
    <xf numFmtId="1" fontId="10" fillId="0" borderId="11" xfId="11" applyNumberFormat="1" applyFont="1" applyBorder="1" applyProtection="1">
      <protection hidden="1"/>
    </xf>
    <xf numFmtId="1" fontId="10" fillId="0" borderId="12" xfId="11" applyNumberFormat="1" applyFont="1" applyBorder="1" applyProtection="1">
      <protection hidden="1"/>
    </xf>
    <xf numFmtId="1" fontId="10" fillId="0" borderId="8" xfId="11" applyNumberFormat="1" applyFont="1" applyBorder="1" applyProtection="1">
      <protection hidden="1"/>
    </xf>
    <xf numFmtId="1" fontId="13" fillId="0" borderId="14" xfId="15" quotePrefix="1" applyNumberFormat="1" applyFont="1" applyBorder="1">
      <alignment horizontal="right"/>
      <protection locked="0"/>
    </xf>
    <xf numFmtId="1" fontId="13" fillId="0" borderId="17" xfId="15" quotePrefix="1" applyNumberFormat="1" applyFont="1" applyBorder="1">
      <alignment horizontal="right"/>
      <protection locked="0"/>
    </xf>
    <xf numFmtId="1" fontId="5" fillId="0" borderId="11" xfId="11" applyNumberFormat="1" applyBorder="1" applyProtection="1">
      <protection hidden="1"/>
    </xf>
    <xf numFmtId="1" fontId="10" fillId="0" borderId="11" xfId="11" applyNumberFormat="1" applyFont="1" applyBorder="1" applyAlignment="1" applyProtection="1">
      <alignment horizontal="center"/>
      <protection hidden="1"/>
    </xf>
    <xf numFmtId="1" fontId="10" fillId="0" borderId="12" xfId="11" applyNumberFormat="1" applyFont="1" applyBorder="1" applyAlignment="1" applyProtection="1">
      <alignment horizontal="center"/>
      <protection hidden="1"/>
    </xf>
    <xf numFmtId="1" fontId="13" fillId="0" borderId="14" xfId="4" quotePrefix="1" applyNumberFormat="1" applyFont="1" applyFill="1" applyBorder="1" applyAlignment="1">
      <alignment horizontal="center" vertical="center"/>
    </xf>
    <xf numFmtId="1" fontId="19" fillId="4" borderId="14" xfId="0" applyNumberFormat="1" applyFont="1" applyFill="1" applyBorder="1" applyAlignment="1">
      <alignment vertical="center"/>
    </xf>
    <xf numFmtId="1" fontId="13" fillId="0" borderId="17" xfId="4" quotePrefix="1" applyNumberFormat="1" applyFont="1" applyFill="1" applyBorder="1" applyAlignment="1">
      <alignment horizontal="center" vertical="center"/>
    </xf>
    <xf numFmtId="1" fontId="22" fillId="0" borderId="23" xfId="0" applyNumberFormat="1" applyFont="1" applyBorder="1" applyAlignment="1">
      <alignment vertical="center"/>
    </xf>
    <xf numFmtId="1" fontId="13" fillId="0" borderId="10" xfId="4" quotePrefix="1" applyNumberFormat="1" applyFont="1" applyFill="1" applyBorder="1" applyAlignment="1">
      <alignment horizontal="center" vertical="center"/>
    </xf>
    <xf numFmtId="1" fontId="13" fillId="0" borderId="23" xfId="4" quotePrefix="1" applyNumberFormat="1" applyFont="1" applyFill="1" applyBorder="1" applyAlignment="1">
      <alignment horizontal="center"/>
    </xf>
    <xf numFmtId="1" fontId="19" fillId="4" borderId="23" xfId="0" applyNumberFormat="1" applyFont="1" applyFill="1" applyBorder="1" applyAlignment="1"/>
    <xf numFmtId="1" fontId="19" fillId="4" borderId="14" xfId="0" applyNumberFormat="1" applyFont="1" applyFill="1" applyBorder="1" applyAlignment="1"/>
    <xf numFmtId="1" fontId="13" fillId="0" borderId="14" xfId="4" quotePrefix="1" applyNumberFormat="1" applyFont="1" applyFill="1" applyBorder="1" applyAlignment="1">
      <alignment horizontal="center"/>
    </xf>
    <xf numFmtId="1" fontId="13" fillId="0" borderId="17" xfId="4" quotePrefix="1" applyNumberFormat="1" applyFont="1" applyFill="1" applyBorder="1" applyAlignment="1">
      <alignment horizontal="center"/>
    </xf>
    <xf numFmtId="1" fontId="13" fillId="0" borderId="0" xfId="4" quotePrefix="1" applyNumberFormat="1" applyFont="1" applyFill="1" applyBorder="1" applyAlignment="1">
      <alignment horizontal="center" vertical="center"/>
    </xf>
    <xf numFmtId="1" fontId="10" fillId="0" borderId="23" xfId="0" applyNumberFormat="1" applyFont="1" applyFill="1" applyBorder="1" applyAlignment="1">
      <alignment vertical="center"/>
    </xf>
    <xf numFmtId="1" fontId="13" fillId="0" borderId="23" xfId="13" applyNumberFormat="1" applyFont="1" applyFill="1" applyBorder="1" applyAlignment="1" applyProtection="1">
      <alignment vertical="center"/>
    </xf>
    <xf numFmtId="1" fontId="13" fillId="0" borderId="12" xfId="4" quotePrefix="1" applyNumberFormat="1" applyFont="1" applyFill="1" applyBorder="1" applyAlignment="1">
      <alignment horizontal="center" vertical="center"/>
    </xf>
    <xf numFmtId="1" fontId="13" fillId="0" borderId="12" xfId="13" applyNumberFormat="1" applyFont="1" applyFill="1" applyBorder="1" applyAlignment="1" applyProtection="1">
      <alignment vertical="center"/>
    </xf>
    <xf numFmtId="1" fontId="13" fillId="0" borderId="10" xfId="13" applyNumberFormat="1" applyFont="1" applyFill="1" applyBorder="1" applyAlignment="1" applyProtection="1">
      <alignment vertical="center"/>
    </xf>
    <xf numFmtId="1" fontId="13" fillId="0" borderId="7" xfId="4" quotePrefix="1" applyNumberFormat="1" applyFont="1" applyFill="1" applyBorder="1" applyAlignment="1">
      <alignment horizontal="center" vertical="center"/>
    </xf>
    <xf numFmtId="1" fontId="13" fillId="0" borderId="7" xfId="13" applyNumberFormat="1" applyFont="1" applyFill="1" applyBorder="1" applyAlignment="1" applyProtection="1">
      <alignment vertical="center"/>
    </xf>
    <xf numFmtId="1" fontId="13" fillId="0" borderId="17" xfId="13" applyNumberFormat="1" applyFont="1" applyFill="1" applyBorder="1" applyAlignment="1" applyProtection="1">
      <alignment vertical="center"/>
    </xf>
    <xf numFmtId="1" fontId="32" fillId="0" borderId="17" xfId="13" applyNumberFormat="1" applyFont="1" applyFill="1" applyBorder="1" applyAlignment="1" applyProtection="1">
      <alignment vertical="center"/>
    </xf>
    <xf numFmtId="1" fontId="13" fillId="0" borderId="32" xfId="13" applyNumberFormat="1" applyFont="1" applyFill="1" applyBorder="1" applyAlignment="1" applyProtection="1">
      <alignment vertical="center"/>
      <protection locked="0"/>
    </xf>
    <xf numFmtId="1" fontId="13" fillId="0" borderId="32" xfId="13" applyNumberFormat="1" applyFont="1" applyFill="1" applyBorder="1" applyAlignment="1" applyProtection="1">
      <alignment horizontal="right" vertical="center"/>
    </xf>
    <xf numFmtId="1" fontId="13" fillId="0" borderId="34" xfId="13" applyNumberFormat="1" applyFont="1" applyFill="1" applyBorder="1" applyAlignment="1" applyProtection="1">
      <alignment vertical="center"/>
      <protection locked="0"/>
    </xf>
    <xf numFmtId="1" fontId="13" fillId="0" borderId="34" xfId="13" applyNumberFormat="1" applyFont="1" applyFill="1" applyBorder="1" applyAlignment="1" applyProtection="1">
      <alignment horizontal="right" vertical="center"/>
    </xf>
    <xf numFmtId="1" fontId="13" fillId="0" borderId="9" xfId="13" applyNumberFormat="1" applyFont="1" applyFill="1" applyBorder="1" applyAlignment="1" applyProtection="1">
      <alignment vertical="center"/>
    </xf>
    <xf numFmtId="1" fontId="62" fillId="4" borderId="23" xfId="2" applyNumberFormat="1" applyFont="1" applyFill="1" applyBorder="1" applyAlignment="1">
      <alignment horizontal="center" vertical="center"/>
    </xf>
    <xf numFmtId="1" fontId="62" fillId="4" borderId="10" xfId="2" applyNumberFormat="1" applyFont="1" applyFill="1" applyBorder="1" applyAlignment="1">
      <alignment horizontal="center" vertical="center"/>
    </xf>
    <xf numFmtId="1" fontId="62" fillId="4" borderId="23" xfId="0" applyNumberFormat="1" applyFont="1" applyFill="1" applyBorder="1" applyAlignment="1">
      <alignment horizontal="center" vertical="center"/>
    </xf>
    <xf numFmtId="0" fontId="62" fillId="4" borderId="23" xfId="0" applyFont="1" applyFill="1" applyBorder="1" applyAlignment="1">
      <alignment horizontal="center" vertical="center"/>
    </xf>
    <xf numFmtId="49" fontId="10" fillId="0" borderId="0" xfId="4" applyNumberFormat="1" applyFont="1" applyAlignment="1">
      <alignment horizontal="center" vertical="center"/>
    </xf>
    <xf numFmtId="0" fontId="19" fillId="0" borderId="0" xfId="0" applyFont="1"/>
    <xf numFmtId="0" fontId="19" fillId="0" borderId="0" xfId="0" quotePrefix="1" applyFont="1"/>
    <xf numFmtId="0" fontId="62" fillId="0" borderId="23" xfId="0" applyFont="1" applyBorder="1" applyAlignment="1">
      <alignment horizontal="center" vertical="center"/>
    </xf>
    <xf numFmtId="0" fontId="19" fillId="0" borderId="23" xfId="0" applyFont="1" applyBorder="1" applyAlignment="1">
      <alignment horizontal="center" vertical="center"/>
    </xf>
    <xf numFmtId="0" fontId="0" fillId="0" borderId="0" xfId="0" applyAlignment="1">
      <alignment vertical="center"/>
    </xf>
    <xf numFmtId="0" fontId="19" fillId="4" borderId="0" xfId="0" applyFont="1" applyFill="1" applyAlignment="1">
      <alignment horizontal="center" vertical="center"/>
    </xf>
    <xf numFmtId="0" fontId="28" fillId="4" borderId="0" xfId="0" applyFont="1" applyFill="1" applyAlignment="1">
      <alignment horizontal="center" vertical="center"/>
    </xf>
    <xf numFmtId="10" fontId="19" fillId="7" borderId="23" xfId="0" applyNumberFormat="1" applyFont="1" applyFill="1" applyBorder="1" applyAlignment="1">
      <alignment horizontal="center" vertical="center"/>
    </xf>
    <xf numFmtId="0" fontId="10" fillId="0" borderId="23" xfId="0" applyFont="1" applyBorder="1" applyAlignment="1">
      <alignment horizontal="center" vertical="center"/>
    </xf>
    <xf numFmtId="10" fontId="19" fillId="7" borderId="10" xfId="0" applyNumberFormat="1" applyFont="1" applyFill="1" applyBorder="1" applyAlignment="1">
      <alignment horizontal="center" vertical="center"/>
    </xf>
    <xf numFmtId="10" fontId="10" fillId="7" borderId="23" xfId="0" applyNumberFormat="1" applyFont="1" applyFill="1" applyBorder="1" applyAlignment="1">
      <alignment horizontal="center" vertical="center"/>
    </xf>
    <xf numFmtId="0" fontId="17" fillId="4" borderId="23" xfId="0" applyFont="1" applyFill="1" applyBorder="1" applyAlignment="1">
      <alignment horizontal="center" vertical="center" wrapText="1"/>
    </xf>
    <xf numFmtId="3" fontId="19" fillId="0" borderId="0" xfId="0" applyNumberFormat="1" applyFont="1" applyFill="1" applyAlignment="1">
      <alignment vertical="center"/>
    </xf>
    <xf numFmtId="1" fontId="30" fillId="0" borderId="10" xfId="0" applyNumberFormat="1" applyFont="1" applyFill="1" applyBorder="1" applyAlignment="1">
      <alignment vertical="center"/>
    </xf>
    <xf numFmtId="1" fontId="62" fillId="0" borderId="23" xfId="0" applyNumberFormat="1" applyFont="1" applyFill="1" applyBorder="1" applyAlignment="1">
      <alignment horizontal="center" vertical="center"/>
    </xf>
    <xf numFmtId="1" fontId="19" fillId="0" borderId="0" xfId="0" applyNumberFormat="1" applyFont="1" applyFill="1" applyAlignment="1">
      <alignment vertical="center"/>
    </xf>
    <xf numFmtId="1" fontId="19" fillId="0" borderId="0" xfId="0" applyNumberFormat="1" applyFont="1" applyFill="1" applyBorder="1" applyAlignment="1">
      <alignment vertical="center"/>
    </xf>
    <xf numFmtId="1" fontId="19" fillId="5" borderId="12" xfId="0" applyNumberFormat="1" applyFont="1" applyFill="1" applyBorder="1" applyAlignment="1">
      <alignment horizontal="right" vertical="center"/>
    </xf>
    <xf numFmtId="1" fontId="19" fillId="5" borderId="11" xfId="0" applyNumberFormat="1" applyFont="1" applyFill="1" applyBorder="1" applyAlignment="1">
      <alignment vertical="center"/>
    </xf>
    <xf numFmtId="49" fontId="10" fillId="0" borderId="0" xfId="4" applyNumberFormat="1" applyFont="1" applyFill="1" applyAlignment="1">
      <alignment horizontal="right" vertical="center"/>
    </xf>
    <xf numFmtId="49" fontId="10" fillId="0" borderId="0" xfId="4" applyNumberFormat="1" applyFont="1" applyFill="1" applyAlignment="1">
      <alignment vertical="center"/>
    </xf>
    <xf numFmtId="1" fontId="10" fillId="0" borderId="17" xfId="4" applyNumberFormat="1" applyFont="1" applyFill="1" applyBorder="1" applyAlignment="1">
      <alignment horizontal="center" vertical="center"/>
    </xf>
    <xf numFmtId="1" fontId="10" fillId="0" borderId="14" xfId="4" applyNumberFormat="1" applyFont="1" applyFill="1" applyBorder="1" applyAlignment="1">
      <alignment horizontal="center" vertical="center"/>
    </xf>
    <xf numFmtId="3" fontId="19" fillId="0" borderId="23" xfId="0" applyNumberFormat="1" applyFont="1" applyFill="1" applyBorder="1" applyAlignment="1">
      <alignment vertical="center"/>
    </xf>
    <xf numFmtId="1" fontId="19" fillId="0" borderId="17" xfId="0" applyNumberFormat="1" applyFont="1" applyFill="1" applyBorder="1" applyAlignment="1">
      <alignment vertical="center"/>
    </xf>
    <xf numFmtId="1" fontId="19" fillId="0" borderId="10" xfId="0" applyNumberFormat="1" applyFont="1" applyFill="1" applyBorder="1" applyAlignment="1">
      <alignment vertical="center"/>
    </xf>
    <xf numFmtId="1" fontId="17" fillId="0" borderId="23" xfId="2" applyNumberFormat="1" applyFont="1" applyFill="1" applyBorder="1" applyAlignment="1">
      <alignment vertical="center"/>
    </xf>
    <xf numFmtId="1" fontId="17" fillId="0" borderId="23" xfId="0" applyNumberFormat="1" applyFont="1" applyFill="1" applyBorder="1" applyAlignment="1">
      <alignment vertical="center"/>
    </xf>
    <xf numFmtId="1" fontId="19" fillId="0" borderId="23" xfId="2" applyNumberFormat="1" applyFont="1" applyFill="1" applyBorder="1" applyAlignment="1">
      <alignment vertical="center"/>
    </xf>
    <xf numFmtId="1" fontId="19" fillId="0" borderId="0" xfId="2" applyNumberFormat="1" applyFont="1" applyFill="1" applyBorder="1" applyAlignment="1">
      <alignment vertical="center"/>
    </xf>
    <xf numFmtId="2" fontId="19" fillId="0" borderId="23" xfId="2" applyNumberFormat="1" applyFont="1" applyFill="1" applyBorder="1" applyAlignment="1">
      <alignment vertical="center"/>
    </xf>
    <xf numFmtId="3" fontId="17" fillId="0" borderId="18" xfId="2" applyNumberFormat="1" applyFont="1" applyFill="1" applyBorder="1" applyAlignment="1">
      <alignment vertical="center"/>
    </xf>
    <xf numFmtId="1" fontId="19" fillId="0" borderId="1" xfId="0" applyNumberFormat="1" applyFont="1" applyFill="1" applyBorder="1" applyAlignment="1">
      <alignment vertical="center"/>
    </xf>
    <xf numFmtId="1" fontId="19" fillId="0" borderId="0" xfId="0" applyNumberFormat="1" applyFont="1" applyFill="1" applyBorder="1" applyAlignment="1">
      <alignment horizontal="center" vertical="center"/>
    </xf>
    <xf numFmtId="0" fontId="19" fillId="0" borderId="0" xfId="2" applyNumberFormat="1" applyFont="1" applyFill="1" applyBorder="1" applyAlignment="1">
      <alignment vertical="center"/>
    </xf>
    <xf numFmtId="0" fontId="19" fillId="0" borderId="23" xfId="2" applyNumberFormat="1" applyFont="1" applyFill="1" applyBorder="1" applyAlignment="1">
      <alignment vertical="center"/>
    </xf>
    <xf numFmtId="1" fontId="62" fillId="0" borderId="0" xfId="2" applyNumberFormat="1" applyFont="1" applyFill="1" applyBorder="1" applyAlignment="1">
      <alignment horizontal="center" vertical="center"/>
    </xf>
    <xf numFmtId="0" fontId="28" fillId="0" borderId="0" xfId="0" applyFont="1" applyFill="1" applyAlignment="1">
      <alignment vertical="center"/>
    </xf>
    <xf numFmtId="1" fontId="17" fillId="0" borderId="23" xfId="0" applyNumberFormat="1" applyFont="1" applyFill="1" applyBorder="1" applyAlignment="1">
      <alignment horizontal="right" vertical="center"/>
    </xf>
    <xf numFmtId="1" fontId="19" fillId="0" borderId="23" xfId="0" applyNumberFormat="1" applyFont="1" applyFill="1" applyBorder="1" applyAlignment="1">
      <alignment horizontal="right" vertical="center"/>
    </xf>
    <xf numFmtId="1" fontId="19" fillId="0" borderId="7" xfId="0" applyNumberFormat="1" applyFont="1" applyFill="1" applyBorder="1" applyAlignment="1">
      <alignment vertical="center"/>
    </xf>
    <xf numFmtId="1" fontId="19" fillId="0" borderId="12" xfId="0" applyNumberFormat="1" applyFont="1" applyFill="1" applyBorder="1" applyAlignment="1">
      <alignment vertical="center"/>
    </xf>
    <xf numFmtId="0" fontId="10" fillId="0" borderId="0" xfId="0" applyFont="1" applyFill="1" applyAlignment="1">
      <alignment vertical="center" wrapText="1"/>
    </xf>
    <xf numFmtId="0" fontId="10" fillId="0" borderId="0" xfId="0" applyFont="1" applyFill="1" applyBorder="1" applyAlignment="1">
      <alignment vertical="center"/>
    </xf>
    <xf numFmtId="0" fontId="16" fillId="0" borderId="0" xfId="0" applyFont="1" applyFill="1" applyBorder="1" applyAlignment="1">
      <alignment horizontal="center" vertical="center"/>
    </xf>
    <xf numFmtId="0" fontId="19" fillId="0" borderId="0" xfId="0" applyFont="1" applyFill="1" applyAlignment="1">
      <alignment vertical="center" wrapText="1"/>
    </xf>
    <xf numFmtId="0" fontId="17" fillId="0" borderId="0" xfId="0" applyFont="1" applyFill="1" applyBorder="1" applyAlignment="1">
      <alignment vertical="center"/>
    </xf>
    <xf numFmtId="1" fontId="30" fillId="0" borderId="23" xfId="1" applyNumberFormat="1" applyFont="1" applyFill="1" applyBorder="1" applyAlignment="1">
      <alignment vertical="center"/>
    </xf>
    <xf numFmtId="169" fontId="19" fillId="0" borderId="23" xfId="1" applyNumberFormat="1" applyFont="1" applyFill="1" applyBorder="1" applyAlignment="1">
      <alignment vertical="center"/>
    </xf>
    <xf numFmtId="3" fontId="22" fillId="0" borderId="0" xfId="0" applyNumberFormat="1" applyFont="1" applyFill="1" applyAlignment="1">
      <alignment vertical="center"/>
    </xf>
    <xf numFmtId="3" fontId="19" fillId="0" borderId="1" xfId="0" applyNumberFormat="1" applyFont="1" applyFill="1" applyBorder="1" applyAlignment="1">
      <alignment vertical="center"/>
    </xf>
    <xf numFmtId="49" fontId="10" fillId="0" borderId="0" xfId="4" applyNumberFormat="1" applyFont="1" applyFill="1" applyAlignment="1">
      <alignment horizontal="right" vertical="center"/>
    </xf>
    <xf numFmtId="0" fontId="22" fillId="0" borderId="0" xfId="0" applyFont="1" applyFill="1" applyAlignment="1">
      <alignment vertical="center"/>
    </xf>
    <xf numFmtId="0" fontId="19" fillId="0" borderId="0" xfId="0" applyFont="1" applyFill="1" applyAlignment="1">
      <alignment vertical="center"/>
    </xf>
    <xf numFmtId="0" fontId="19" fillId="4" borderId="0" xfId="0" applyFont="1" applyFill="1" applyBorder="1" applyAlignment="1">
      <alignment vertical="center"/>
    </xf>
    <xf numFmtId="49" fontId="13" fillId="0" borderId="0" xfId="4" quotePrefix="1" applyNumberFormat="1" applyFont="1" applyFill="1" applyBorder="1" applyAlignment="1">
      <alignment horizontal="center" vertical="center"/>
    </xf>
    <xf numFmtId="3" fontId="19" fillId="0" borderId="0" xfId="0" applyNumberFormat="1" applyFont="1" applyFill="1" applyBorder="1" applyAlignment="1">
      <alignment vertical="center"/>
    </xf>
    <xf numFmtId="3" fontId="19" fillId="4" borderId="0" xfId="0" applyNumberFormat="1" applyFont="1" applyFill="1" applyAlignment="1">
      <alignment vertical="center"/>
    </xf>
    <xf numFmtId="3" fontId="17" fillId="4" borderId="0" xfId="0" applyNumberFormat="1" applyFont="1" applyFill="1" applyBorder="1" applyAlignment="1">
      <alignment vertical="center"/>
    </xf>
    <xf numFmtId="0" fontId="10" fillId="0" borderId="0" xfId="0" applyFont="1" applyFill="1" applyAlignment="1">
      <alignment vertical="center"/>
    </xf>
    <xf numFmtId="0" fontId="31"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1" fontId="13" fillId="0" borderId="23" xfId="4" quotePrefix="1" applyNumberFormat="1" applyFont="1" applyFill="1" applyBorder="1" applyAlignment="1">
      <alignment horizontal="center" vertical="center"/>
    </xf>
    <xf numFmtId="1" fontId="19" fillId="0" borderId="23" xfId="2" applyNumberFormat="1" applyFont="1" applyFill="1" applyBorder="1" applyAlignment="1">
      <alignment vertical="center"/>
    </xf>
    <xf numFmtId="1" fontId="19" fillId="0" borderId="23" xfId="0" applyNumberFormat="1" applyFont="1" applyFill="1" applyBorder="1" applyAlignment="1">
      <alignment vertical="center"/>
    </xf>
    <xf numFmtId="1" fontId="13" fillId="0" borderId="14" xfId="4" quotePrefix="1" applyNumberFormat="1" applyFont="1" applyFill="1" applyBorder="1" applyAlignment="1">
      <alignment horizontal="center" vertical="center"/>
    </xf>
    <xf numFmtId="1" fontId="13" fillId="0" borderId="17" xfId="4" quotePrefix="1" applyNumberFormat="1" applyFont="1" applyFill="1" applyBorder="1" applyAlignment="1">
      <alignment horizontal="center" vertical="center"/>
    </xf>
    <xf numFmtId="1" fontId="19" fillId="0" borderId="23" xfId="1" applyNumberFormat="1" applyFont="1" applyFill="1" applyBorder="1" applyAlignment="1">
      <alignment vertical="center"/>
    </xf>
    <xf numFmtId="1" fontId="19" fillId="0" borderId="17" xfId="0" applyNumberFormat="1" applyFont="1" applyFill="1" applyBorder="1" applyAlignment="1">
      <alignment vertical="center"/>
    </xf>
    <xf numFmtId="1" fontId="19" fillId="0" borderId="17" xfId="0" applyNumberFormat="1" applyFont="1" applyFill="1" applyBorder="1" applyAlignment="1"/>
    <xf numFmtId="1" fontId="19" fillId="0" borderId="23" xfId="0" applyNumberFormat="1" applyFont="1" applyFill="1" applyBorder="1" applyAlignment="1"/>
    <xf numFmtId="1" fontId="13" fillId="0" borderId="23" xfId="13" applyNumberFormat="1" applyFont="1" applyFill="1" applyBorder="1" applyAlignment="1" applyProtection="1">
      <alignment vertical="center"/>
    </xf>
    <xf numFmtId="1" fontId="17" fillId="0" borderId="23" xfId="0" applyNumberFormat="1" applyFont="1" applyFill="1" applyBorder="1" applyAlignment="1">
      <alignment vertical="center"/>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1" fontId="13" fillId="0" borderId="23" xfId="4" quotePrefix="1" applyNumberFormat="1" applyFont="1" applyFill="1" applyBorder="1" applyAlignment="1">
      <alignment horizontal="right" vertical="center"/>
    </xf>
    <xf numFmtId="0" fontId="7" fillId="0" borderId="0" xfId="3" applyFont="1" applyFill="1" applyAlignment="1" applyProtection="1"/>
    <xf numFmtId="0" fontId="5" fillId="0" borderId="0" xfId="3" applyFont="1" applyFill="1" applyProtection="1"/>
    <xf numFmtId="0" fontId="31" fillId="0" borderId="23" xfId="0" applyFont="1" applyFill="1" applyBorder="1" applyAlignment="1">
      <alignment vertical="center"/>
    </xf>
    <xf numFmtId="0" fontId="67" fillId="0" borderId="0" xfId="3" applyFont="1" applyFill="1" applyBorder="1" applyAlignment="1" applyProtection="1">
      <alignment wrapText="1"/>
    </xf>
    <xf numFmtId="0" fontId="0" fillId="0" borderId="0" xfId="0"/>
    <xf numFmtId="0" fontId="11" fillId="0" borderId="0" xfId="3" applyFont="1" applyFill="1" applyProtection="1"/>
    <xf numFmtId="0" fontId="67" fillId="0" borderId="0" xfId="3" applyFont="1" applyFill="1" applyProtection="1"/>
    <xf numFmtId="0" fontId="68" fillId="0" borderId="0" xfId="3" applyFont="1" applyFill="1" applyBorder="1" applyProtection="1"/>
    <xf numFmtId="0" fontId="30" fillId="0" borderId="0" xfId="3" applyFont="1" applyFill="1" applyBorder="1" applyAlignment="1" applyProtection="1"/>
    <xf numFmtId="0" fontId="22" fillId="4" borderId="0" xfId="0" applyFont="1" applyFill="1" applyAlignment="1">
      <alignment horizontal="center" vertical="center"/>
    </xf>
    <xf numFmtId="0" fontId="19" fillId="4" borderId="0" xfId="0" applyFont="1" applyFill="1" applyAlignment="1">
      <alignment vertical="center"/>
    </xf>
    <xf numFmtId="0" fontId="10" fillId="0" borderId="0" xfId="0" applyFont="1" applyFill="1" applyAlignment="1">
      <alignment vertical="center"/>
    </xf>
    <xf numFmtId="0" fontId="19" fillId="0" borderId="0" xfId="0" applyFont="1" applyFill="1" applyAlignment="1">
      <alignment vertical="center"/>
    </xf>
    <xf numFmtId="0" fontId="19" fillId="4" borderId="0" xfId="0" applyFont="1" applyFill="1" applyAlignment="1">
      <alignment horizontal="center" vertical="center"/>
    </xf>
    <xf numFmtId="0" fontId="17" fillId="4" borderId="0" xfId="0" applyFont="1" applyFill="1" applyBorder="1" applyAlignment="1">
      <alignment vertical="center"/>
    </xf>
    <xf numFmtId="0" fontId="19" fillId="0" borderId="0" xfId="0" applyFont="1" applyFill="1" applyBorder="1" applyAlignment="1">
      <alignment horizontal="center" vertical="center"/>
    </xf>
    <xf numFmtId="0" fontId="19" fillId="4" borderId="23" xfId="0" applyFont="1" applyFill="1" applyBorder="1" applyAlignment="1">
      <alignment horizontal="left" vertical="center" indent="2"/>
    </xf>
    <xf numFmtId="0" fontId="28" fillId="4" borderId="0" xfId="0" applyFont="1" applyFill="1" applyAlignment="1">
      <alignment horizontal="center" vertical="center"/>
    </xf>
    <xf numFmtId="49" fontId="13" fillId="0" borderId="0" xfId="4" quotePrefix="1" applyNumberFormat="1" applyFont="1" applyFill="1" applyBorder="1" applyAlignment="1">
      <alignment horizontal="center" vertical="center"/>
    </xf>
    <xf numFmtId="1" fontId="13" fillId="0" borderId="0" xfId="4" quotePrefix="1" applyNumberFormat="1" applyFont="1" applyFill="1" applyBorder="1" applyAlignment="1">
      <alignment horizontal="center" vertical="center"/>
    </xf>
    <xf numFmtId="1" fontId="19" fillId="0" borderId="0" xfId="0" applyNumberFormat="1" applyFont="1" applyFill="1" applyBorder="1" applyAlignment="1">
      <alignment vertical="center"/>
    </xf>
    <xf numFmtId="1" fontId="19" fillId="0" borderId="0" xfId="0" applyNumberFormat="1" applyFont="1" applyFill="1" applyBorder="1" applyAlignment="1">
      <alignment horizontal="center" vertical="center"/>
    </xf>
    <xf numFmtId="0" fontId="30" fillId="0" borderId="0" xfId="0" applyFont="1" applyFill="1" applyAlignment="1">
      <alignment vertical="center"/>
    </xf>
    <xf numFmtId="0" fontId="19" fillId="4" borderId="12" xfId="0" applyFont="1" applyFill="1" applyBorder="1" applyAlignment="1">
      <alignment horizontal="center" vertical="center" wrapText="1"/>
    </xf>
    <xf numFmtId="0" fontId="19" fillId="0" borderId="12" xfId="0" applyFont="1" applyFill="1" applyBorder="1" applyAlignment="1">
      <alignment horizontal="center" vertical="center"/>
    </xf>
    <xf numFmtId="1" fontId="13" fillId="0" borderId="12" xfId="4" quotePrefix="1" applyNumberFormat="1" applyFont="1" applyFill="1" applyBorder="1" applyAlignment="1">
      <alignment horizontal="center" vertical="center"/>
    </xf>
    <xf numFmtId="0" fontId="19" fillId="4" borderId="12" xfId="0" applyFont="1" applyFill="1" applyBorder="1" applyAlignment="1">
      <alignment horizontal="center" vertical="center"/>
    </xf>
    <xf numFmtId="0" fontId="5" fillId="0" borderId="0" xfId="11" applyFill="1"/>
    <xf numFmtId="3" fontId="31" fillId="4" borderId="0" xfId="0" applyNumberFormat="1" applyFont="1" applyFill="1" applyAlignment="1">
      <alignment vertical="center"/>
    </xf>
    <xf numFmtId="0" fontId="27" fillId="0" borderId="0" xfId="0" applyFont="1" applyAlignment="1">
      <alignment vertical="center"/>
    </xf>
    <xf numFmtId="3" fontId="19" fillId="4" borderId="23" xfId="0" applyNumberFormat="1" applyFont="1" applyFill="1" applyBorder="1" applyAlignment="1">
      <alignment horizontal="left" vertical="center" indent="2"/>
    </xf>
    <xf numFmtId="0" fontId="19" fillId="0" borderId="10" xfId="0" applyFont="1" applyBorder="1" applyAlignment="1">
      <alignment horizontal="left" vertical="center" indent="2"/>
    </xf>
    <xf numFmtId="0" fontId="10" fillId="0" borderId="10" xfId="0" applyFont="1" applyBorder="1" applyAlignment="1">
      <alignment horizontal="left" vertical="center" indent="2"/>
    </xf>
    <xf numFmtId="0" fontId="19" fillId="0" borderId="23" xfId="0" applyFont="1" applyFill="1" applyBorder="1" applyAlignment="1">
      <alignment horizontal="left" vertical="center" indent="2"/>
    </xf>
    <xf numFmtId="3" fontId="31" fillId="4" borderId="1" xfId="0" applyNumberFormat="1" applyFont="1" applyFill="1" applyBorder="1" applyAlignment="1">
      <alignment vertical="center"/>
    </xf>
    <xf numFmtId="3" fontId="10" fillId="0" borderId="23" xfId="0" applyNumberFormat="1" applyFont="1" applyFill="1" applyBorder="1" applyAlignment="1">
      <alignment horizontal="left" vertical="center" indent="2"/>
    </xf>
    <xf numFmtId="0" fontId="10" fillId="0" borderId="23" xfId="0" applyFont="1" applyFill="1" applyBorder="1" applyAlignment="1">
      <alignment horizontal="left" vertical="center" indent="2"/>
    </xf>
    <xf numFmtId="1" fontId="17" fillId="0" borderId="0" xfId="0" applyNumberFormat="1" applyFont="1" applyFill="1" applyBorder="1" applyAlignment="1">
      <alignment vertical="center"/>
    </xf>
    <xf numFmtId="3" fontId="17" fillId="0" borderId="0" xfId="0" applyNumberFormat="1" applyFont="1" applyFill="1" applyAlignment="1">
      <alignment vertical="center"/>
    </xf>
    <xf numFmtId="3" fontId="17" fillId="0" borderId="0" xfId="0" applyNumberFormat="1" applyFont="1" applyFill="1" applyBorder="1" applyAlignment="1">
      <alignment vertical="center"/>
    </xf>
    <xf numFmtId="3" fontId="19" fillId="0" borderId="0" xfId="0" applyNumberFormat="1" applyFont="1" applyFill="1" applyBorder="1" applyAlignment="1">
      <alignment horizontal="left" vertical="center" indent="2"/>
    </xf>
    <xf numFmtId="169" fontId="19" fillId="0" borderId="0" xfId="1" applyNumberFormat="1" applyFont="1" applyFill="1" applyBorder="1" applyAlignment="1">
      <alignment vertical="center"/>
    </xf>
    <xf numFmtId="1" fontId="19" fillId="0" borderId="0" xfId="1" applyNumberFormat="1" applyFont="1" applyFill="1" applyBorder="1" applyAlignment="1">
      <alignment vertical="center"/>
    </xf>
    <xf numFmtId="0" fontId="17" fillId="0" borderId="0" xfId="0" applyFont="1" applyFill="1" applyBorder="1" applyAlignment="1">
      <alignment horizontal="left" vertical="center"/>
    </xf>
    <xf numFmtId="0" fontId="31" fillId="0" borderId="23" xfId="0" applyFont="1" applyFill="1" applyBorder="1" applyAlignment="1">
      <alignment vertical="center" wrapText="1"/>
    </xf>
    <xf numFmtId="0" fontId="10" fillId="0" borderId="23" xfId="0" applyFont="1" applyBorder="1" applyAlignment="1">
      <alignment horizontal="left" vertical="center" indent="2"/>
    </xf>
    <xf numFmtId="49" fontId="10" fillId="0" borderId="0" xfId="4" applyNumberFormat="1" applyFont="1" applyFill="1" applyAlignment="1">
      <alignment horizontal="center" vertical="center"/>
    </xf>
    <xf numFmtId="165" fontId="27" fillId="0" borderId="1" xfId="13" quotePrefix="1" applyFont="1" applyFill="1" applyBorder="1" applyAlignment="1" applyProtection="1">
      <alignment horizontal="left" vertical="center"/>
    </xf>
    <xf numFmtId="165" fontId="10" fillId="0" borderId="10" xfId="13" applyFont="1" applyFill="1" applyBorder="1" applyAlignment="1" applyProtection="1">
      <alignment horizontal="left" vertical="center" indent="2"/>
    </xf>
    <xf numFmtId="165" fontId="10" fillId="0" borderId="26" xfId="13" applyFont="1" applyFill="1" applyBorder="1" applyAlignment="1" applyProtection="1">
      <alignment horizontal="left" vertical="center" indent="2"/>
    </xf>
    <xf numFmtId="165" fontId="10" fillId="0" borderId="31" xfId="13" applyFont="1" applyFill="1" applyBorder="1" applyAlignment="1" applyProtection="1">
      <alignment horizontal="left" vertical="center" indent="2"/>
    </xf>
    <xf numFmtId="165" fontId="10" fillId="0" borderId="33" xfId="13" applyFont="1" applyFill="1" applyBorder="1" applyAlignment="1" applyProtection="1">
      <alignment horizontal="left" vertical="center" indent="2"/>
    </xf>
    <xf numFmtId="165" fontId="27" fillId="0" borderId="6" xfId="13" applyFont="1" applyFill="1" applyBorder="1" applyAlignment="1" applyProtection="1">
      <alignment horizontal="left" vertical="center"/>
    </xf>
    <xf numFmtId="165" fontId="10" fillId="0" borderId="24" xfId="13" applyFont="1" applyFill="1" applyBorder="1" applyAlignment="1" applyProtection="1">
      <alignment horizontal="left" vertical="center" indent="2"/>
    </xf>
    <xf numFmtId="165" fontId="27" fillId="0" borderId="10" xfId="13" applyFont="1" applyFill="1" applyBorder="1" applyAlignment="1" applyProtection="1">
      <alignment horizontal="left" vertical="center" wrapText="1"/>
    </xf>
    <xf numFmtId="49" fontId="11" fillId="0" borderId="0" xfId="4" applyNumberFormat="1" applyFont="1" applyFill="1" applyAlignment="1">
      <alignment horizontal="center"/>
    </xf>
    <xf numFmtId="49" fontId="13" fillId="0" borderId="0" xfId="4" applyNumberFormat="1" applyFont="1" applyFill="1" applyAlignment="1">
      <alignment horizontal="center"/>
    </xf>
    <xf numFmtId="0" fontId="70" fillId="0" borderId="0" xfId="0" applyFont="1" applyFill="1" applyAlignment="1">
      <alignment horizontal="right" vertical="center" wrapText="1"/>
    </xf>
    <xf numFmtId="49" fontId="16" fillId="0" borderId="0" xfId="4" applyNumberFormat="1" applyFont="1" applyFill="1" applyAlignment="1">
      <alignment horizontal="center" vertical="center"/>
    </xf>
    <xf numFmtId="49" fontId="12" fillId="0" borderId="0" xfId="4" applyNumberFormat="1" applyFont="1" applyFill="1" applyAlignment="1">
      <alignment horizontal="center" vertical="center"/>
    </xf>
    <xf numFmtId="49" fontId="13" fillId="0" borderId="0" xfId="4" applyNumberFormat="1" applyFont="1" applyFill="1" applyAlignment="1">
      <alignment horizontal="center" vertical="center"/>
    </xf>
    <xf numFmtId="49" fontId="11" fillId="0" borderId="0" xfId="4" applyNumberFormat="1" applyFont="1" applyFill="1" applyAlignment="1">
      <alignment horizontal="center" vertical="center"/>
    </xf>
    <xf numFmtId="49" fontId="16" fillId="0" borderId="0" xfId="4" applyNumberFormat="1" applyFont="1" applyFill="1" applyAlignment="1">
      <alignment horizontal="centerContinuous" vertical="center"/>
    </xf>
    <xf numFmtId="49" fontId="10" fillId="0" borderId="0" xfId="4" applyNumberFormat="1" applyFont="1" applyFill="1" applyAlignment="1">
      <alignment horizontal="centerContinuous" vertical="center"/>
    </xf>
    <xf numFmtId="0" fontId="10" fillId="0" borderId="23" xfId="0" applyFont="1" applyFill="1" applyBorder="1" applyAlignment="1">
      <alignment horizontal="left" vertical="center" wrapText="1" indent="2"/>
    </xf>
    <xf numFmtId="3" fontId="10" fillId="0" borderId="23" xfId="0" applyNumberFormat="1" applyFont="1" applyFill="1" applyBorder="1" applyAlignment="1">
      <alignment vertical="center"/>
    </xf>
    <xf numFmtId="0" fontId="10" fillId="0" borderId="23" xfId="0" quotePrefix="1" applyFont="1" applyFill="1" applyBorder="1" applyAlignment="1">
      <alignment horizontal="left" vertical="center" wrapText="1" indent="2"/>
    </xf>
    <xf numFmtId="0" fontId="16" fillId="0" borderId="23" xfId="0" applyFont="1" applyFill="1" applyBorder="1" applyAlignment="1">
      <alignment vertical="center"/>
    </xf>
    <xf numFmtId="0" fontId="27" fillId="0" borderId="23" xfId="0" quotePrefix="1" applyFont="1" applyFill="1" applyBorder="1" applyAlignment="1">
      <alignment horizontal="left" vertical="center" wrapText="1"/>
    </xf>
    <xf numFmtId="49" fontId="11" fillId="0" borderId="0" xfId="4" applyNumberFormat="1" applyFont="1" applyAlignment="1">
      <alignment vertical="center"/>
    </xf>
    <xf numFmtId="0" fontId="5" fillId="0" borderId="0" xfId="3" applyFont="1" applyFill="1" applyProtection="1"/>
    <xf numFmtId="3" fontId="19" fillId="0" borderId="0" xfId="0" applyNumberFormat="1" applyFont="1" applyFill="1" applyAlignment="1">
      <alignment vertical="center"/>
    </xf>
    <xf numFmtId="49" fontId="11" fillId="0" borderId="0" xfId="4" applyNumberFormat="1" applyFont="1" applyFill="1" applyBorder="1"/>
    <xf numFmtId="0" fontId="28" fillId="4" borderId="0" xfId="0" applyFont="1" applyFill="1" applyAlignment="1">
      <alignment horizontal="center" vertical="center"/>
    </xf>
    <xf numFmtId="49" fontId="13" fillId="5" borderId="10" xfId="4" quotePrefix="1" applyNumberFormat="1" applyFont="1" applyFill="1" applyBorder="1" applyAlignment="1">
      <alignment horizontal="center" vertical="center"/>
    </xf>
    <xf numFmtId="49" fontId="13" fillId="5" borderId="12" xfId="4" quotePrefix="1" applyNumberFormat="1" applyFont="1" applyFill="1" applyBorder="1" applyAlignment="1">
      <alignment horizontal="center" vertical="center"/>
    </xf>
    <xf numFmtId="0" fontId="19" fillId="0" borderId="0" xfId="0" applyFont="1" applyFill="1" applyAlignment="1">
      <alignment horizontal="center" vertical="center"/>
    </xf>
    <xf numFmtId="0" fontId="28" fillId="0" borderId="0" xfId="0" applyFont="1" applyFill="1" applyAlignment="1">
      <alignment horizontal="center" vertical="center"/>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0" fontId="7" fillId="0" borderId="0" xfId="3" applyFont="1" applyFill="1" applyAlignment="1" applyProtection="1">
      <alignment horizontal="right" vertical="center" wrapText="1"/>
    </xf>
    <xf numFmtId="0" fontId="6" fillId="0" borderId="0" xfId="3" quotePrefix="1" applyFont="1" applyFill="1" applyAlignment="1" applyProtection="1">
      <alignment horizontal="left"/>
    </xf>
    <xf numFmtId="0" fontId="5" fillId="0" borderId="0" xfId="3" applyFont="1" applyFill="1" applyBorder="1" applyAlignment="1" applyProtection="1"/>
    <xf numFmtId="0" fontId="5" fillId="0" borderId="6" xfId="3" applyFont="1" applyFill="1" applyBorder="1" applyAlignment="1" applyProtection="1">
      <alignment horizontal="left"/>
    </xf>
    <xf numFmtId="0" fontId="5" fillId="0" borderId="1" xfId="3" applyFont="1" applyFill="1" applyBorder="1" applyAlignment="1" applyProtection="1">
      <alignment horizontal="left"/>
    </xf>
    <xf numFmtId="0" fontId="5" fillId="0" borderId="7" xfId="3" applyFont="1" applyFill="1" applyBorder="1" applyAlignment="1" applyProtection="1">
      <alignment horizontal="left"/>
    </xf>
    <xf numFmtId="49" fontId="6" fillId="0" borderId="4" xfId="4" applyNumberFormat="1" applyFont="1" applyFill="1" applyBorder="1" applyAlignment="1">
      <alignment horizontal="left"/>
    </xf>
    <xf numFmtId="49" fontId="11" fillId="0" borderId="4" xfId="4" applyNumberFormat="1" applyFont="1" applyFill="1" applyBorder="1"/>
    <xf numFmtId="0" fontId="71" fillId="0" borderId="4" xfId="0" applyFont="1" applyFill="1" applyBorder="1" applyAlignment="1">
      <alignment horizontal="right" vertical="center"/>
    </xf>
    <xf numFmtId="49" fontId="10" fillId="0" borderId="11" xfId="4" quotePrefix="1" applyNumberFormat="1" applyFont="1" applyFill="1" applyBorder="1" applyAlignment="1">
      <alignment horizontal="left" vertical="center"/>
    </xf>
    <xf numFmtId="49" fontId="10" fillId="0" borderId="5" xfId="4" quotePrefix="1" applyNumberFormat="1" applyFont="1" applyFill="1" applyBorder="1" applyAlignment="1">
      <alignment horizontal="left" vertical="center"/>
    </xf>
    <xf numFmtId="3" fontId="19" fillId="0" borderId="12" xfId="0" applyNumberFormat="1" applyFont="1" applyFill="1" applyBorder="1" applyAlignment="1">
      <alignment vertical="center"/>
    </xf>
    <xf numFmtId="49" fontId="10" fillId="0" borderId="0" xfId="4" applyNumberFormat="1" applyFont="1" applyFill="1" applyAlignment="1">
      <alignment horizontal="left" vertical="center"/>
    </xf>
    <xf numFmtId="0" fontId="0" fillId="0" borderId="0" xfId="0" applyFill="1"/>
    <xf numFmtId="49" fontId="69" fillId="0" borderId="10" xfId="4" applyNumberFormat="1" applyFont="1" applyFill="1" applyBorder="1" applyAlignment="1">
      <alignment horizontal="left" vertical="center"/>
    </xf>
    <xf numFmtId="49" fontId="16" fillId="0" borderId="3" xfId="4" applyNumberFormat="1" applyFont="1" applyFill="1" applyBorder="1" applyAlignment="1">
      <alignment horizontal="left" vertical="center"/>
    </xf>
    <xf numFmtId="1" fontId="13" fillId="0" borderId="11" xfId="4" applyNumberFormat="1" applyFont="1" applyFill="1" applyBorder="1" applyAlignment="1">
      <alignment vertical="center"/>
    </xf>
    <xf numFmtId="1" fontId="13" fillId="0" borderId="12" xfId="4" applyNumberFormat="1" applyFont="1" applyFill="1" applyBorder="1" applyAlignment="1">
      <alignment vertical="center"/>
    </xf>
    <xf numFmtId="49" fontId="16" fillId="0" borderId="3" xfId="4" quotePrefix="1" applyNumberFormat="1" applyFont="1" applyFill="1" applyBorder="1" applyAlignment="1">
      <alignment horizontal="left" vertical="center"/>
    </xf>
    <xf numFmtId="1" fontId="10" fillId="0" borderId="5" xfId="4" applyNumberFormat="1" applyFont="1" applyFill="1" applyBorder="1" applyAlignment="1">
      <alignment horizontal="center" vertical="center"/>
    </xf>
    <xf numFmtId="1" fontId="10" fillId="0" borderId="18" xfId="4" applyNumberFormat="1" applyFont="1" applyFill="1" applyBorder="1" applyAlignment="1">
      <alignment horizontal="center" vertical="center"/>
    </xf>
    <xf numFmtId="49" fontId="10" fillId="0" borderId="6" xfId="4" quotePrefix="1" applyNumberFormat="1" applyFont="1" applyFill="1" applyBorder="1" applyAlignment="1">
      <alignment horizontal="left" vertical="center" indent="2"/>
    </xf>
    <xf numFmtId="1" fontId="13" fillId="0" borderId="11" xfId="4" quotePrefix="1" applyNumberFormat="1" applyFont="1" applyFill="1" applyBorder="1" applyAlignment="1">
      <alignment horizontal="center" vertical="center"/>
    </xf>
    <xf numFmtId="1" fontId="10" fillId="0" borderId="11" xfId="4" applyNumberFormat="1" applyFont="1" applyFill="1" applyBorder="1" applyAlignment="1">
      <alignment horizontal="center" vertical="center"/>
    </xf>
    <xf numFmtId="1" fontId="10" fillId="0" borderId="12" xfId="4" applyNumberFormat="1" applyFont="1" applyFill="1" applyBorder="1" applyAlignment="1">
      <alignment horizontal="center" vertical="center"/>
    </xf>
    <xf numFmtId="0" fontId="19" fillId="0" borderId="10" xfId="0" applyFont="1" applyFill="1" applyBorder="1" applyAlignment="1">
      <alignment horizontal="left" vertical="center" indent="2"/>
    </xf>
    <xf numFmtId="0" fontId="19" fillId="0" borderId="0" xfId="0" applyFont="1" applyFill="1" applyBorder="1" applyAlignment="1">
      <alignment vertical="center"/>
    </xf>
    <xf numFmtId="0" fontId="31" fillId="0" borderId="23" xfId="0" applyFont="1" applyFill="1" applyBorder="1" applyAlignment="1">
      <alignment horizontal="left" vertical="center"/>
    </xf>
    <xf numFmtId="0" fontId="17" fillId="0" borderId="14" xfId="0" applyFont="1" applyFill="1" applyBorder="1" applyAlignment="1">
      <alignment vertical="center"/>
    </xf>
    <xf numFmtId="1" fontId="62" fillId="4" borderId="14" xfId="0" applyNumberFormat="1" applyFont="1" applyFill="1" applyBorder="1" applyAlignment="1">
      <alignment horizontal="center" vertical="center"/>
    </xf>
    <xf numFmtId="3" fontId="19" fillId="0" borderId="14" xfId="0" applyNumberFormat="1" applyFont="1" applyFill="1" applyBorder="1" applyAlignment="1">
      <alignment vertical="center"/>
    </xf>
    <xf numFmtId="3" fontId="19" fillId="0" borderId="17" xfId="0" applyNumberFormat="1" applyFont="1" applyFill="1" applyBorder="1" applyAlignment="1">
      <alignment vertical="center"/>
    </xf>
    <xf numFmtId="0" fontId="17" fillId="0" borderId="10" xfId="0" applyFont="1" applyFill="1" applyBorder="1" applyAlignment="1">
      <alignment vertical="center"/>
    </xf>
    <xf numFmtId="1" fontId="62" fillId="4" borderId="11" xfId="0" applyNumberFormat="1" applyFont="1" applyFill="1" applyBorder="1" applyAlignment="1">
      <alignment horizontal="center" vertical="center"/>
    </xf>
    <xf numFmtId="0" fontId="66" fillId="0" borderId="10" xfId="0" applyFont="1" applyFill="1" applyBorder="1" applyAlignment="1">
      <alignment vertical="center"/>
    </xf>
    <xf numFmtId="3" fontId="19" fillId="0" borderId="11" xfId="0" applyNumberFormat="1" applyFont="1" applyFill="1" applyBorder="1" applyAlignment="1">
      <alignment horizontal="center" vertical="center"/>
    </xf>
    <xf numFmtId="0" fontId="10" fillId="0" borderId="11" xfId="0" applyFont="1" applyFill="1" applyBorder="1" applyAlignment="1">
      <alignment horizontal="center" vertical="center"/>
    </xf>
    <xf numFmtId="3" fontId="19" fillId="4" borderId="11" xfId="0" applyNumberFormat="1" applyFont="1" applyFill="1" applyBorder="1" applyAlignment="1">
      <alignment horizontal="center" vertical="center"/>
    </xf>
    <xf numFmtId="0" fontId="17" fillId="0" borderId="18" xfId="0" applyFont="1" applyFill="1" applyBorder="1" applyAlignment="1">
      <alignment vertical="center"/>
    </xf>
    <xf numFmtId="1" fontId="62" fillId="4" borderId="18" xfId="0" applyNumberFormat="1" applyFont="1" applyFill="1" applyBorder="1" applyAlignment="1">
      <alignment horizontal="center" vertical="center"/>
    </xf>
    <xf numFmtId="3" fontId="19" fillId="0" borderId="18" xfId="0" applyNumberFormat="1" applyFont="1" applyFill="1" applyBorder="1" applyAlignment="1">
      <alignment vertical="center"/>
    </xf>
    <xf numFmtId="0" fontId="19" fillId="4" borderId="17" xfId="0" applyFont="1" applyFill="1" applyBorder="1" applyAlignment="1">
      <alignment horizontal="left" vertical="center" wrapText="1" indent="2"/>
    </xf>
    <xf numFmtId="0" fontId="66" fillId="0" borderId="11" xfId="0" applyFont="1" applyFill="1" applyBorder="1" applyAlignment="1">
      <alignment vertical="center"/>
    </xf>
    <xf numFmtId="3" fontId="19" fillId="0" borderId="11" xfId="0" applyNumberFormat="1" applyFont="1" applyFill="1" applyBorder="1" applyAlignment="1">
      <alignment vertical="center"/>
    </xf>
    <xf numFmtId="0" fontId="16" fillId="0" borderId="14" xfId="0" applyFont="1" applyFill="1" applyBorder="1" applyAlignment="1">
      <alignment vertical="center"/>
    </xf>
    <xf numFmtId="3" fontId="10" fillId="0" borderId="14" xfId="0" applyNumberFormat="1" applyFont="1" applyFill="1" applyBorder="1" applyAlignment="1">
      <alignment vertical="center"/>
    </xf>
    <xf numFmtId="0" fontId="10" fillId="0" borderId="17" xfId="0" applyFont="1" applyFill="1" applyBorder="1" applyAlignment="1">
      <alignment horizontal="left" vertical="center" wrapText="1" indent="2"/>
    </xf>
    <xf numFmtId="3" fontId="10" fillId="0" borderId="17" xfId="0" applyNumberFormat="1" applyFont="1" applyFill="1" applyBorder="1" applyAlignment="1">
      <alignment vertical="center"/>
    </xf>
    <xf numFmtId="0" fontId="10" fillId="0" borderId="11" xfId="0" applyFont="1" applyFill="1" applyBorder="1" applyAlignment="1">
      <alignment vertical="center"/>
    </xf>
    <xf numFmtId="0" fontId="22" fillId="0" borderId="0" xfId="0" applyFont="1" applyFill="1" applyAlignment="1">
      <alignment horizontal="center" vertical="center"/>
    </xf>
    <xf numFmtId="0" fontId="64" fillId="0" borderId="0" xfId="0" applyFont="1" applyFill="1" applyAlignment="1">
      <alignment vertical="center"/>
    </xf>
    <xf numFmtId="0" fontId="17" fillId="0" borderId="6" xfId="0" applyFont="1" applyFill="1" applyBorder="1" applyAlignment="1">
      <alignment vertical="center"/>
    </xf>
    <xf numFmtId="0" fontId="22" fillId="0" borderId="4" xfId="0" applyFont="1" applyFill="1" applyBorder="1" applyAlignment="1">
      <alignment horizontal="center" vertical="center"/>
    </xf>
    <xf numFmtId="3" fontId="22" fillId="0" borderId="4" xfId="0" applyNumberFormat="1" applyFont="1" applyFill="1" applyBorder="1" applyAlignment="1">
      <alignment vertical="center"/>
    </xf>
    <xf numFmtId="3" fontId="64" fillId="0" borderId="0" xfId="0" applyNumberFormat="1" applyFont="1" applyFill="1" applyAlignment="1">
      <alignment vertical="center"/>
    </xf>
    <xf numFmtId="3" fontId="64" fillId="0" borderId="1" xfId="0" applyNumberFormat="1" applyFont="1" applyFill="1" applyBorder="1" applyAlignment="1">
      <alignment vertical="center"/>
    </xf>
    <xf numFmtId="0" fontId="10" fillId="0" borderId="10" xfId="0" applyFont="1" applyFill="1" applyBorder="1" applyAlignment="1">
      <alignment horizontal="left" vertical="center" indent="2"/>
    </xf>
    <xf numFmtId="3" fontId="17" fillId="0" borderId="23" xfId="0" applyNumberFormat="1" applyFont="1" applyFill="1" applyBorder="1" applyAlignment="1">
      <alignment vertical="center"/>
    </xf>
    <xf numFmtId="3" fontId="17" fillId="0" borderId="23" xfId="0" applyNumberFormat="1" applyFont="1" applyFill="1" applyBorder="1" applyAlignment="1">
      <alignment vertical="center" wrapText="1"/>
    </xf>
    <xf numFmtId="3" fontId="17" fillId="0" borderId="0" xfId="0" applyNumberFormat="1" applyFont="1" applyFill="1" applyBorder="1" applyAlignment="1">
      <alignment vertical="center" wrapText="1"/>
    </xf>
    <xf numFmtId="3" fontId="16" fillId="0" borderId="23" xfId="0" applyNumberFormat="1" applyFont="1" applyFill="1" applyBorder="1" applyAlignment="1">
      <alignment vertical="center"/>
    </xf>
    <xf numFmtId="10" fontId="19" fillId="0" borderId="23" xfId="0" applyNumberFormat="1" applyFont="1" applyFill="1" applyBorder="1" applyAlignment="1">
      <alignment horizontal="center" vertical="center"/>
    </xf>
    <xf numFmtId="10" fontId="19" fillId="0" borderId="9" xfId="0" applyNumberFormat="1" applyFont="1" applyFill="1" applyBorder="1" applyAlignment="1">
      <alignment horizontal="center" vertical="center"/>
    </xf>
    <xf numFmtId="10" fontId="19" fillId="3" borderId="23" xfId="0" applyNumberFormat="1" applyFont="1" applyFill="1" applyBorder="1" applyAlignment="1">
      <alignment horizontal="center" vertical="center"/>
    </xf>
    <xf numFmtId="0" fontId="11" fillId="0" borderId="0" xfId="0" applyFont="1" applyFill="1" applyAlignment="1">
      <alignment vertical="center"/>
    </xf>
    <xf numFmtId="0" fontId="27" fillId="0" borderId="0" xfId="0" applyFont="1" applyFill="1" applyAlignment="1">
      <alignment vertical="center"/>
    </xf>
    <xf numFmtId="0" fontId="16" fillId="0" borderId="0" xfId="0" applyFont="1" applyFill="1" applyAlignment="1">
      <alignment vertical="center"/>
    </xf>
    <xf numFmtId="3" fontId="17" fillId="4" borderId="23" xfId="0" applyNumberFormat="1" applyFont="1" applyFill="1" applyBorder="1" applyAlignment="1">
      <alignment vertical="center"/>
    </xf>
    <xf numFmtId="0" fontId="19" fillId="0" borderId="12" xfId="0" applyFont="1" applyFill="1" applyBorder="1" applyAlignment="1">
      <alignment vertical="center"/>
    </xf>
    <xf numFmtId="1" fontId="62" fillId="0" borderId="23" xfId="2" applyNumberFormat="1" applyFont="1" applyFill="1" applyBorder="1" applyAlignment="1">
      <alignment horizontal="center" vertical="center"/>
    </xf>
    <xf numFmtId="10" fontId="19" fillId="3" borderId="10" xfId="0" applyNumberFormat="1" applyFont="1" applyFill="1" applyBorder="1" applyAlignment="1">
      <alignment horizontal="center" vertical="center"/>
    </xf>
    <xf numFmtId="0" fontId="10" fillId="0" borderId="23" xfId="0" applyFont="1" applyFill="1" applyBorder="1" applyAlignment="1">
      <alignment horizontal="center" vertical="center"/>
    </xf>
    <xf numFmtId="0" fontId="10" fillId="0" borderId="10" xfId="0" applyFont="1" applyFill="1" applyBorder="1" applyAlignment="1">
      <alignment horizontal="center" vertical="center"/>
    </xf>
    <xf numFmtId="3" fontId="31" fillId="0" borderId="1" xfId="0" applyNumberFormat="1" applyFont="1" applyFill="1" applyBorder="1" applyAlignment="1">
      <alignment vertical="center"/>
    </xf>
    <xf numFmtId="1" fontId="17" fillId="0" borderId="1" xfId="0" applyNumberFormat="1" applyFont="1" applyFill="1" applyBorder="1" applyAlignment="1">
      <alignment vertical="center"/>
    </xf>
    <xf numFmtId="3" fontId="19" fillId="0" borderId="23" xfId="0" applyNumberFormat="1" applyFont="1" applyFill="1" applyBorder="1" applyAlignment="1">
      <alignment horizontal="left" vertical="center" indent="2"/>
    </xf>
    <xf numFmtId="1" fontId="62" fillId="0" borderId="10" xfId="2" applyNumberFormat="1" applyFont="1" applyFill="1" applyBorder="1" applyAlignment="1">
      <alignment horizontal="center" vertical="center"/>
    </xf>
    <xf numFmtId="3" fontId="17" fillId="0" borderId="1" xfId="0" applyNumberFormat="1" applyFont="1" applyFill="1" applyBorder="1" applyAlignment="1">
      <alignment vertical="center"/>
    </xf>
    <xf numFmtId="10" fontId="19" fillId="0" borderId="23" xfId="2" applyNumberFormat="1" applyFont="1" applyFill="1" applyBorder="1" applyAlignment="1">
      <alignment vertical="center"/>
    </xf>
    <xf numFmtId="3" fontId="17" fillId="0" borderId="8" xfId="0" applyNumberFormat="1" applyFont="1" applyFill="1" applyBorder="1" applyAlignment="1">
      <alignment horizontal="center" vertical="center"/>
    </xf>
    <xf numFmtId="1" fontId="16" fillId="0" borderId="0" xfId="2" applyNumberFormat="1" applyFont="1" applyFill="1" applyBorder="1" applyAlignment="1">
      <alignment vertical="center"/>
    </xf>
    <xf numFmtId="3" fontId="17" fillId="0" borderId="18" xfId="0" applyNumberFormat="1" applyFont="1" applyFill="1" applyBorder="1" applyAlignment="1">
      <alignment vertical="center"/>
    </xf>
    <xf numFmtId="3" fontId="31" fillId="0" borderId="0" xfId="0" applyNumberFormat="1" applyFont="1" applyFill="1" applyAlignment="1">
      <alignment vertical="center"/>
    </xf>
    <xf numFmtId="0" fontId="16" fillId="0" borderId="10" xfId="0" applyFont="1" applyFill="1" applyBorder="1" applyAlignment="1">
      <alignment vertical="center"/>
    </xf>
    <xf numFmtId="10" fontId="10" fillId="0" borderId="23" xfId="0" applyNumberFormat="1" applyFont="1" applyFill="1" applyBorder="1" applyAlignment="1">
      <alignment horizontal="center" vertical="center"/>
    </xf>
    <xf numFmtId="0" fontId="31" fillId="4" borderId="0" xfId="0" applyFont="1" applyFill="1" applyAlignment="1">
      <alignment horizontal="left" vertical="center"/>
    </xf>
    <xf numFmtId="0" fontId="31" fillId="4" borderId="11" xfId="0" applyFont="1" applyFill="1" applyBorder="1" applyAlignment="1">
      <alignment horizontal="left" vertical="center"/>
    </xf>
    <xf numFmtId="0" fontId="27" fillId="0" borderId="9" xfId="11" applyFont="1" applyBorder="1" applyProtection="1">
      <protection hidden="1"/>
    </xf>
    <xf numFmtId="0" fontId="27" fillId="0" borderId="10" xfId="11" applyFont="1" applyBorder="1" applyProtection="1">
      <protection hidden="1"/>
    </xf>
    <xf numFmtId="0" fontId="27" fillId="0" borderId="11" xfId="11" applyFont="1" applyBorder="1" applyProtection="1">
      <protection hidden="1"/>
    </xf>
    <xf numFmtId="0" fontId="5" fillId="0" borderId="1" xfId="11" applyBorder="1" applyProtection="1">
      <protection hidden="1"/>
    </xf>
    <xf numFmtId="0" fontId="19" fillId="0" borderId="17" xfId="0" applyFont="1" applyFill="1" applyBorder="1" applyAlignment="1">
      <alignment vertical="center" wrapText="1"/>
    </xf>
    <xf numFmtId="0" fontId="17" fillId="4" borderId="17" xfId="0" applyFont="1" applyFill="1" applyBorder="1" applyAlignment="1">
      <alignment vertical="center"/>
    </xf>
    <xf numFmtId="0" fontId="64" fillId="0" borderId="7" xfId="0" applyFont="1" applyFill="1" applyBorder="1" applyAlignment="1">
      <alignment vertical="center" wrapText="1"/>
    </xf>
    <xf numFmtId="0" fontId="64" fillId="0" borderId="7" xfId="0" applyFont="1" applyFill="1" applyBorder="1" applyAlignment="1">
      <alignment vertical="center"/>
    </xf>
    <xf numFmtId="0" fontId="17" fillId="0" borderId="23" xfId="0" applyFont="1" applyFill="1" applyBorder="1" applyAlignment="1">
      <alignment horizontal="left" vertical="center"/>
    </xf>
    <xf numFmtId="0" fontId="17" fillId="0" borderId="23" xfId="0" applyFont="1" applyFill="1" applyBorder="1" applyAlignment="1">
      <alignment vertical="center" wrapText="1"/>
    </xf>
    <xf numFmtId="0" fontId="17" fillId="0" borderId="10" xfId="0" applyFont="1" applyFill="1" applyBorder="1" applyAlignment="1">
      <alignment horizontal="left" vertical="center" wrapText="1"/>
    </xf>
    <xf numFmtId="0" fontId="19" fillId="0" borderId="17" xfId="0" applyFont="1" applyFill="1" applyBorder="1" applyAlignment="1">
      <alignment horizontal="left" vertical="center" indent="2"/>
    </xf>
    <xf numFmtId="10" fontId="19" fillId="0" borderId="23" xfId="1" applyNumberFormat="1" applyFont="1" applyFill="1" applyBorder="1" applyAlignment="1">
      <alignment horizontal="center" vertical="center"/>
    </xf>
    <xf numFmtId="1" fontId="30" fillId="0" borderId="14" xfId="1" applyNumberFormat="1" applyFont="1" applyFill="1" applyBorder="1" applyAlignment="1">
      <alignment vertical="center"/>
    </xf>
    <xf numFmtId="0" fontId="64" fillId="0" borderId="11" xfId="0" applyFont="1" applyFill="1" applyBorder="1" applyAlignment="1">
      <alignment horizontal="center" vertical="center"/>
    </xf>
    <xf numFmtId="0" fontId="16" fillId="0" borderId="23" xfId="0" applyFont="1" applyFill="1" applyBorder="1" applyAlignment="1">
      <alignment horizontal="center" vertical="center" wrapText="1"/>
    </xf>
    <xf numFmtId="1" fontId="10" fillId="0" borderId="23" xfId="1" applyNumberFormat="1" applyFont="1" applyFill="1" applyBorder="1" applyAlignment="1">
      <alignment vertical="center"/>
    </xf>
    <xf numFmtId="10" fontId="10" fillId="0" borderId="23" xfId="1" applyNumberFormat="1" applyFont="1" applyFill="1" applyBorder="1" applyAlignment="1">
      <alignment horizontal="center" vertical="center"/>
    </xf>
    <xf numFmtId="37" fontId="10" fillId="0" borderId="23" xfId="1" applyNumberFormat="1" applyFont="1" applyFill="1" applyBorder="1" applyAlignment="1">
      <alignment horizontal="center" vertical="center"/>
    </xf>
    <xf numFmtId="37" fontId="19" fillId="0" borderId="23" xfId="1" applyNumberFormat="1" applyFont="1" applyFill="1" applyBorder="1" applyAlignment="1">
      <alignment horizontal="center" vertical="center"/>
    </xf>
    <xf numFmtId="169" fontId="10" fillId="5" borderId="23" xfId="1" applyNumberFormat="1" applyFont="1" applyFill="1" applyBorder="1" applyAlignment="1">
      <alignment vertical="center"/>
    </xf>
    <xf numFmtId="0" fontId="19" fillId="4" borderId="17" xfId="0" applyFont="1" applyFill="1" applyBorder="1" applyAlignment="1">
      <alignment horizontal="left" vertical="center" indent="2"/>
    </xf>
    <xf numFmtId="0" fontId="10" fillId="0" borderId="17" xfId="0" applyFont="1" applyBorder="1" applyAlignment="1">
      <alignment horizontal="left" vertical="center" indent="2"/>
    </xf>
    <xf numFmtId="0" fontId="69" fillId="0" borderId="7" xfId="0" applyFont="1" applyFill="1" applyBorder="1" applyAlignment="1">
      <alignment vertical="center"/>
    </xf>
    <xf numFmtId="0" fontId="19" fillId="4" borderId="3" xfId="0" applyFont="1" applyFill="1" applyBorder="1" applyAlignment="1">
      <alignment horizontal="left" vertical="center" indent="2"/>
    </xf>
    <xf numFmtId="0" fontId="22" fillId="0" borderId="0" xfId="0" applyFont="1" applyFill="1"/>
    <xf numFmtId="0" fontId="64" fillId="0" borderId="8" xfId="0" applyFont="1" applyFill="1" applyBorder="1" applyAlignment="1">
      <alignment vertical="center"/>
    </xf>
    <xf numFmtId="0" fontId="19" fillId="0" borderId="23" xfId="0" applyFont="1" applyFill="1" applyBorder="1" applyAlignment="1">
      <alignment horizontal="left" indent="2"/>
    </xf>
    <xf numFmtId="0" fontId="31" fillId="0" borderId="23" xfId="0" applyFont="1" applyFill="1" applyBorder="1" applyAlignment="1">
      <alignment wrapText="1"/>
    </xf>
    <xf numFmtId="170" fontId="16" fillId="0" borderId="23" xfId="17" applyNumberFormat="1" applyFont="1" applyFill="1" applyBorder="1" applyAlignment="1">
      <alignment horizontal="left" vertical="center"/>
    </xf>
    <xf numFmtId="170" fontId="27" fillId="0" borderId="0" xfId="17" applyNumberFormat="1" applyFont="1" applyBorder="1" applyAlignment="1">
      <alignment horizontal="left" vertical="center"/>
    </xf>
    <xf numFmtId="0" fontId="19" fillId="0" borderId="0" xfId="0" applyFont="1" applyFill="1" applyAlignment="1"/>
    <xf numFmtId="1" fontId="17" fillId="0" borderId="0" xfId="0" applyNumberFormat="1" applyFont="1" applyFill="1" applyBorder="1" applyAlignment="1">
      <alignment horizontal="right" vertical="center"/>
    </xf>
    <xf numFmtId="0" fontId="17" fillId="0" borderId="7" xfId="0" applyFont="1" applyFill="1" applyBorder="1" applyAlignment="1">
      <alignment horizontal="left" vertical="center" wrapText="1"/>
    </xf>
    <xf numFmtId="0" fontId="62" fillId="0" borderId="23" xfId="0" applyFont="1" applyFill="1" applyBorder="1" applyAlignment="1">
      <alignment horizontal="center" vertical="center"/>
    </xf>
    <xf numFmtId="165" fontId="16" fillId="0" borderId="10" xfId="13" applyFont="1" applyFill="1" applyBorder="1" applyAlignment="1" applyProtection="1">
      <alignment horizontal="left" vertical="center"/>
    </xf>
    <xf numFmtId="165" fontId="16" fillId="0" borderId="10" xfId="13" quotePrefix="1" applyFont="1" applyFill="1" applyBorder="1" applyAlignment="1" applyProtection="1">
      <alignment horizontal="left" vertical="center"/>
    </xf>
    <xf numFmtId="49" fontId="10" fillId="0" borderId="0" xfId="4" applyNumberFormat="1" applyFont="1" applyFill="1" applyBorder="1" applyAlignment="1">
      <alignment horizontal="center" vertical="center"/>
    </xf>
    <xf numFmtId="49" fontId="16" fillId="0" borderId="0" xfId="4" quotePrefix="1" applyNumberFormat="1" applyFont="1" applyFill="1" applyBorder="1" applyAlignment="1">
      <alignment horizontal="left" vertical="center"/>
    </xf>
    <xf numFmtId="1" fontId="10" fillId="0" borderId="0" xfId="4" applyNumberFormat="1" applyFont="1" applyFill="1" applyBorder="1" applyAlignment="1">
      <alignment horizontal="center" vertical="center"/>
    </xf>
    <xf numFmtId="0" fontId="17" fillId="0" borderId="17" xfId="0" applyFont="1" applyFill="1" applyBorder="1" applyAlignment="1">
      <alignment horizontal="center" vertical="center" wrapText="1"/>
    </xf>
    <xf numFmtId="1" fontId="62" fillId="0" borderId="23" xfId="0" applyNumberFormat="1" applyFont="1" applyFill="1" applyBorder="1" applyAlignment="1">
      <alignment vertical="center"/>
    </xf>
    <xf numFmtId="1" fontId="62" fillId="0" borderId="0" xfId="0" applyNumberFormat="1" applyFont="1" applyFill="1" applyBorder="1" applyAlignment="1">
      <alignment vertical="center"/>
    </xf>
    <xf numFmtId="0" fontId="10" fillId="0" borderId="10" xfId="0" applyFont="1" applyBorder="1" applyAlignment="1">
      <alignment horizontal="center" vertical="center"/>
    </xf>
    <xf numFmtId="10" fontId="10" fillId="7" borderId="10" xfId="0" applyNumberFormat="1" applyFont="1" applyFill="1" applyBorder="1" applyAlignment="1">
      <alignment horizontal="center" vertical="center"/>
    </xf>
    <xf numFmtId="0" fontId="10" fillId="0" borderId="0" xfId="0" quotePrefix="1" applyFont="1" applyFill="1" applyBorder="1" applyAlignment="1">
      <alignment horizontal="left" vertical="center" wrapText="1"/>
    </xf>
    <xf numFmtId="1" fontId="13" fillId="5" borderId="10" xfId="4" quotePrefix="1" applyNumberFormat="1" applyFont="1" applyFill="1" applyBorder="1" applyAlignment="1">
      <alignment horizontal="center" vertical="center"/>
    </xf>
    <xf numFmtId="0" fontId="10" fillId="0" borderId="10" xfId="0" applyFont="1" applyBorder="1" applyAlignment="1">
      <alignment horizontal="right" vertical="center"/>
    </xf>
    <xf numFmtId="0" fontId="10" fillId="0" borderId="0" xfId="8" applyFont="1" applyFill="1" applyBorder="1" applyAlignment="1" applyProtection="1">
      <alignment horizontal="left" vertical="center" wrapText="1"/>
    </xf>
    <xf numFmtId="1" fontId="13" fillId="5" borderId="10" xfId="4" quotePrefix="1" applyNumberFormat="1" applyFont="1" applyFill="1" applyBorder="1" applyAlignment="1">
      <alignment horizontal="center" vertical="center"/>
    </xf>
    <xf numFmtId="1" fontId="10" fillId="5" borderId="32" xfId="4" applyNumberFormat="1" applyFont="1" applyFill="1" applyBorder="1" applyAlignment="1">
      <alignment horizontal="center" vertical="center"/>
    </xf>
    <xf numFmtId="1" fontId="10" fillId="0" borderId="32" xfId="4" applyNumberFormat="1" applyFont="1" applyFill="1" applyBorder="1" applyAlignment="1">
      <alignment horizontal="center" vertical="center"/>
    </xf>
    <xf numFmtId="1" fontId="10" fillId="5" borderId="2" xfId="4" applyNumberFormat="1" applyFont="1" applyFill="1" applyBorder="1" applyAlignment="1">
      <alignment horizontal="center" vertical="center"/>
    </xf>
    <xf numFmtId="1" fontId="10" fillId="0" borderId="21" xfId="4" applyNumberFormat="1" applyFont="1" applyBorder="1" applyAlignment="1">
      <alignment horizontal="center" vertical="center"/>
    </xf>
    <xf numFmtId="1" fontId="10" fillId="5" borderId="22" xfId="4" applyNumberFormat="1" applyFont="1" applyFill="1" applyBorder="1" applyAlignment="1">
      <alignment horizontal="center" vertical="center"/>
    </xf>
    <xf numFmtId="1" fontId="10" fillId="5" borderId="11" xfId="4" applyNumberFormat="1" applyFont="1" applyFill="1" applyBorder="1" applyAlignment="1">
      <alignment horizontal="center" vertical="center"/>
    </xf>
    <xf numFmtId="1" fontId="13" fillId="5" borderId="11" xfId="4" quotePrefix="1" applyNumberFormat="1" applyFont="1" applyFill="1" applyBorder="1" applyAlignment="1">
      <alignment horizontal="center" vertical="center"/>
    </xf>
    <xf numFmtId="1" fontId="13" fillId="5" borderId="16" xfId="4" quotePrefix="1" applyNumberFormat="1" applyFont="1" applyFill="1" applyBorder="1" applyAlignment="1">
      <alignment horizontal="center" vertical="center"/>
    </xf>
    <xf numFmtId="1" fontId="10" fillId="5" borderId="29" xfId="4" quotePrefix="1" applyNumberFormat="1" applyFont="1" applyFill="1" applyBorder="1" applyAlignment="1">
      <alignment horizontal="center" vertical="center"/>
    </xf>
    <xf numFmtId="1" fontId="10" fillId="5" borderId="16" xfId="4" quotePrefix="1" applyNumberFormat="1" applyFont="1" applyFill="1" applyBorder="1" applyAlignment="1">
      <alignment horizontal="center" vertical="center"/>
    </xf>
    <xf numFmtId="1" fontId="13" fillId="0" borderId="47" xfId="4" quotePrefix="1" applyNumberFormat="1" applyFont="1" applyFill="1" applyBorder="1" applyAlignment="1">
      <alignment horizontal="center" vertical="center"/>
    </xf>
    <xf numFmtId="1" fontId="10" fillId="0" borderId="8" xfId="4" applyNumberFormat="1" applyFont="1" applyFill="1" applyBorder="1" applyAlignment="1">
      <alignment horizontal="center" vertical="center"/>
    </xf>
    <xf numFmtId="49" fontId="11" fillId="0" borderId="1" xfId="4" applyNumberFormat="1" applyFont="1" applyFill="1" applyBorder="1" applyAlignment="1">
      <alignment horizontal="center"/>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49" fontId="11" fillId="0" borderId="1" xfId="4" applyNumberFormat="1" applyFont="1" applyFill="1" applyBorder="1"/>
    <xf numFmtId="0" fontId="0" fillId="0" borderId="1" xfId="0" applyFill="1" applyBorder="1"/>
    <xf numFmtId="0" fontId="27" fillId="0" borderId="1" xfId="9" applyFont="1" applyFill="1" applyBorder="1" applyAlignment="1"/>
    <xf numFmtId="0" fontId="22" fillId="0" borderId="1" xfId="0" applyFont="1" applyFill="1" applyBorder="1" applyAlignment="1">
      <alignment horizontal="center" vertical="center"/>
    </xf>
    <xf numFmtId="0" fontId="22" fillId="0" borderId="1" xfId="0" applyFont="1" applyFill="1" applyBorder="1" applyAlignment="1">
      <alignment vertical="center"/>
    </xf>
    <xf numFmtId="3" fontId="22" fillId="0" borderId="1" xfId="0" applyNumberFormat="1" applyFont="1" applyFill="1" applyBorder="1" applyAlignment="1">
      <alignment vertical="center"/>
    </xf>
    <xf numFmtId="3" fontId="10" fillId="0" borderId="23" xfId="0" applyNumberFormat="1" applyFont="1" applyFill="1" applyBorder="1" applyAlignment="1">
      <alignment horizontal="left" vertical="center" wrapText="1" indent="2"/>
    </xf>
    <xf numFmtId="0" fontId="64" fillId="0" borderId="1" xfId="0" applyFont="1" applyFill="1" applyBorder="1" applyAlignment="1">
      <alignment vertical="center"/>
    </xf>
    <xf numFmtId="1" fontId="19" fillId="5" borderId="12" xfId="0" applyNumberFormat="1" applyFont="1" applyFill="1" applyBorder="1" applyAlignment="1">
      <alignment vertical="center"/>
    </xf>
    <xf numFmtId="1" fontId="19" fillId="5" borderId="10" xfId="0" applyNumberFormat="1" applyFont="1" applyFill="1" applyBorder="1" applyAlignment="1">
      <alignment vertical="center"/>
    </xf>
    <xf numFmtId="3" fontId="19" fillId="5" borderId="23" xfId="0" applyNumberFormat="1" applyFont="1" applyFill="1" applyBorder="1" applyAlignment="1">
      <alignment horizontal="center" vertical="center"/>
    </xf>
    <xf numFmtId="3" fontId="17" fillId="5" borderId="23" xfId="0" applyNumberFormat="1" applyFont="1" applyFill="1" applyBorder="1" applyAlignment="1">
      <alignment horizontal="center" vertical="center"/>
    </xf>
    <xf numFmtId="3" fontId="17" fillId="5" borderId="23" xfId="0" applyNumberFormat="1" applyFont="1" applyFill="1" applyBorder="1" applyAlignment="1">
      <alignment vertical="center"/>
    </xf>
    <xf numFmtId="167" fontId="19" fillId="5" borderId="23" xfId="2" applyNumberFormat="1" applyFont="1" applyFill="1" applyBorder="1" applyAlignment="1">
      <alignment vertical="center"/>
    </xf>
    <xf numFmtId="0" fontId="5" fillId="0" borderId="1" xfId="11" applyFill="1" applyBorder="1"/>
    <xf numFmtId="0" fontId="30" fillId="5" borderId="12" xfId="0" applyFont="1" applyFill="1" applyBorder="1" applyAlignment="1">
      <alignment horizontal="center" vertical="center" wrapText="1"/>
    </xf>
    <xf numFmtId="0" fontId="19" fillId="4" borderId="48" xfId="0" applyFont="1" applyFill="1" applyBorder="1" applyAlignment="1">
      <alignment vertical="center"/>
    </xf>
    <xf numFmtId="0" fontId="19" fillId="4" borderId="4" xfId="0" applyFont="1" applyFill="1" applyBorder="1" applyAlignment="1">
      <alignment horizontal="right" vertical="center" indent="1"/>
    </xf>
    <xf numFmtId="0" fontId="19" fillId="4" borderId="4" xfId="0" quotePrefix="1" applyFont="1" applyFill="1" applyBorder="1" applyAlignment="1">
      <alignment horizontal="right" vertical="center" indent="1"/>
    </xf>
    <xf numFmtId="1" fontId="10" fillId="0" borderId="0" xfId="0" applyNumberFormat="1" applyFont="1" applyFill="1" applyBorder="1" applyAlignment="1">
      <alignment vertical="center"/>
    </xf>
    <xf numFmtId="0" fontId="22" fillId="0" borderId="1" xfId="0" applyFont="1" applyFill="1" applyBorder="1"/>
    <xf numFmtId="1" fontId="17" fillId="5" borderId="12" xfId="0" applyNumberFormat="1" applyFont="1" applyFill="1" applyBorder="1" applyAlignment="1">
      <alignment horizontal="right" vertical="center"/>
    </xf>
    <xf numFmtId="0" fontId="62" fillId="5" borderId="10" xfId="0" applyFont="1" applyFill="1" applyBorder="1" applyAlignment="1">
      <alignment horizontal="center" vertical="center"/>
    </xf>
    <xf numFmtId="0" fontId="62" fillId="5" borderId="12" xfId="0" applyFont="1" applyFill="1" applyBorder="1" applyAlignment="1">
      <alignment horizontal="center" vertical="center"/>
    </xf>
    <xf numFmtId="0" fontId="19" fillId="5" borderId="10" xfId="0" applyFont="1" applyFill="1" applyBorder="1" applyAlignment="1">
      <alignment vertical="center"/>
    </xf>
    <xf numFmtId="0" fontId="19" fillId="5" borderId="12" xfId="0" applyFont="1" applyFill="1" applyBorder="1" applyAlignment="1">
      <alignment vertical="center"/>
    </xf>
    <xf numFmtId="0" fontId="10" fillId="0" borderId="10" xfId="20" applyFont="1" applyFill="1" applyBorder="1" applyAlignment="1" applyProtection="1">
      <alignment horizontal="left" vertical="center" indent="2"/>
    </xf>
    <xf numFmtId="165" fontId="10" fillId="0" borderId="6" xfId="13" applyFont="1" applyFill="1" applyBorder="1" applyAlignment="1" applyProtection="1">
      <alignment horizontal="left" vertical="center" wrapText="1" indent="2"/>
    </xf>
    <xf numFmtId="0" fontId="10" fillId="0" borderId="6" xfId="20" applyFont="1" applyFill="1" applyBorder="1" applyAlignment="1" applyProtection="1">
      <alignment horizontal="left" vertical="center" indent="2"/>
    </xf>
    <xf numFmtId="0" fontId="5" fillId="0" borderId="1" xfId="9" applyFont="1" applyFill="1" applyBorder="1" applyAlignment="1">
      <alignment vertical="center"/>
    </xf>
    <xf numFmtId="165" fontId="16" fillId="0" borderId="0" xfId="13" quotePrefix="1" applyFont="1" applyFill="1" applyBorder="1" applyAlignment="1" applyProtection="1">
      <alignment horizontal="left" vertical="center"/>
    </xf>
    <xf numFmtId="165" fontId="16" fillId="0" borderId="0" xfId="13" quotePrefix="1" applyFont="1" applyFill="1" applyBorder="1" applyAlignment="1" applyProtection="1">
      <alignment horizontal="left" vertical="center" wrapText="1"/>
    </xf>
    <xf numFmtId="165" fontId="16" fillId="0" borderId="0" xfId="13" applyFont="1" applyFill="1" applyBorder="1" applyAlignment="1" applyProtection="1">
      <alignment horizontal="right" vertical="center"/>
    </xf>
    <xf numFmtId="1" fontId="13" fillId="0" borderId="0" xfId="4" quotePrefix="1" applyNumberFormat="1" applyFont="1" applyFill="1" applyBorder="1" applyAlignment="1">
      <alignment horizontal="right" vertical="center"/>
    </xf>
    <xf numFmtId="165" fontId="12" fillId="0" borderId="0" xfId="13" quotePrefix="1" applyFont="1" applyFill="1" applyBorder="1" applyAlignment="1" applyProtection="1">
      <alignment horizontal="left" vertical="center"/>
    </xf>
    <xf numFmtId="0" fontId="5" fillId="0" borderId="8" xfId="9" applyFont="1" applyFill="1" applyBorder="1" applyAlignment="1">
      <alignment vertical="center"/>
    </xf>
    <xf numFmtId="0" fontId="5" fillId="0" borderId="22" xfId="9" applyFont="1" applyFill="1" applyBorder="1" applyAlignment="1">
      <alignment vertical="center"/>
    </xf>
    <xf numFmtId="1" fontId="75" fillId="0" borderId="20" xfId="4" quotePrefix="1" applyNumberFormat="1" applyFont="1" applyFill="1" applyBorder="1" applyAlignment="1">
      <alignment horizontal="center" vertical="center"/>
    </xf>
    <xf numFmtId="0" fontId="16" fillId="0" borderId="6" xfId="0" applyFont="1" applyFill="1" applyBorder="1" applyAlignment="1">
      <alignment vertical="center"/>
    </xf>
    <xf numFmtId="0" fontId="69" fillId="0" borderId="0" xfId="0" applyFont="1" applyFill="1" applyAlignment="1">
      <alignment vertical="center"/>
    </xf>
    <xf numFmtId="0" fontId="27" fillId="0" borderId="10" xfId="0" applyFont="1" applyFill="1" applyBorder="1" applyAlignment="1">
      <alignment horizontal="left" vertical="center"/>
    </xf>
    <xf numFmtId="0" fontId="16" fillId="0" borderId="10" xfId="0" applyFont="1" applyFill="1" applyBorder="1" applyAlignment="1">
      <alignment horizontal="left" vertical="center" wrapText="1"/>
    </xf>
    <xf numFmtId="0" fontId="16" fillId="0" borderId="10" xfId="0" applyFont="1" applyFill="1" applyBorder="1" applyAlignment="1">
      <alignment horizontal="left" vertical="center"/>
    </xf>
    <xf numFmtId="0" fontId="27" fillId="0" borderId="23" xfId="0" applyFont="1" applyFill="1" applyBorder="1" applyAlignment="1">
      <alignment horizontal="left" vertical="center" wrapText="1"/>
    </xf>
    <xf numFmtId="167" fontId="19" fillId="0" borderId="0" xfId="0" applyNumberFormat="1" applyFont="1" applyFill="1" applyAlignment="1">
      <alignment vertical="center"/>
    </xf>
    <xf numFmtId="3" fontId="16" fillId="0" borderId="23" xfId="0" applyNumberFormat="1" applyFont="1" applyFill="1" applyBorder="1" applyAlignment="1">
      <alignment vertical="center" wrapText="1"/>
    </xf>
    <xf numFmtId="0" fontId="13" fillId="0" borderId="23" xfId="0" applyFont="1" applyFill="1" applyBorder="1" applyAlignment="1">
      <alignment horizontal="center" vertical="center"/>
    </xf>
    <xf numFmtId="0" fontId="27" fillId="0" borderId="23" xfId="0" applyFont="1" applyFill="1" applyBorder="1" applyAlignment="1">
      <alignment vertical="center" wrapText="1"/>
    </xf>
    <xf numFmtId="37" fontId="10" fillId="0" borderId="23" xfId="0" applyNumberFormat="1" applyFont="1" applyFill="1" applyBorder="1" applyAlignment="1">
      <alignment horizontal="left" vertical="center" indent="2"/>
    </xf>
    <xf numFmtId="0" fontId="16" fillId="0" borderId="23" xfId="0" applyFont="1" applyFill="1" applyBorder="1" applyAlignment="1">
      <alignment horizontal="left" vertical="center"/>
    </xf>
    <xf numFmtId="0" fontId="27" fillId="0" borderId="23"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0" xfId="0" quotePrefix="1" applyFont="1" applyFill="1" applyBorder="1" applyAlignment="1">
      <alignment horizontal="left" vertical="center"/>
    </xf>
    <xf numFmtId="0" fontId="25" fillId="0" borderId="0" xfId="0" quotePrefix="1" applyFont="1" applyFill="1" applyAlignment="1">
      <alignment vertical="center"/>
    </xf>
    <xf numFmtId="0" fontId="10" fillId="0" borderId="0" xfId="0" quotePrefix="1" applyFont="1" applyFill="1" applyAlignment="1">
      <alignment vertical="center"/>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1" fontId="10" fillId="5" borderId="12" xfId="0" applyNumberFormat="1" applyFont="1" applyFill="1" applyBorder="1" applyAlignment="1">
      <alignment vertical="center"/>
    </xf>
    <xf numFmtId="1" fontId="76" fillId="5" borderId="10" xfId="4" quotePrefix="1" applyNumberFormat="1" applyFont="1" applyFill="1" applyBorder="1" applyAlignment="1">
      <alignment horizontal="center" vertical="center"/>
    </xf>
    <xf numFmtId="0" fontId="70" fillId="0" borderId="0" xfId="0" applyFont="1" applyFill="1" applyBorder="1" applyAlignment="1">
      <alignment vertical="center"/>
    </xf>
    <xf numFmtId="0" fontId="70" fillId="0" borderId="0" xfId="0" applyFont="1" applyFill="1" applyBorder="1" applyAlignment="1">
      <alignment horizontal="center" vertical="center"/>
    </xf>
    <xf numFmtId="0" fontId="70" fillId="0" borderId="0" xfId="0" applyFont="1" applyFill="1" applyBorder="1" applyAlignment="1">
      <alignment horizontal="right" vertical="center" wrapText="1"/>
    </xf>
    <xf numFmtId="0" fontId="70" fillId="0" borderId="1" xfId="0" applyFont="1" applyFill="1" applyBorder="1" applyAlignment="1">
      <alignment vertical="center"/>
    </xf>
    <xf numFmtId="0" fontId="70" fillId="0" borderId="1" xfId="0" applyFont="1" applyFill="1" applyBorder="1" applyAlignment="1">
      <alignment horizontal="right" vertical="center" wrapText="1"/>
    </xf>
    <xf numFmtId="49" fontId="6" fillId="0" borderId="0" xfId="4" applyNumberFormat="1" applyFont="1" applyFill="1" applyBorder="1" applyAlignment="1">
      <alignment horizontal="left"/>
    </xf>
    <xf numFmtId="0" fontId="71" fillId="0" borderId="0" xfId="0" applyFont="1" applyFill="1" applyBorder="1" applyAlignment="1">
      <alignment horizontal="right" vertical="center"/>
    </xf>
    <xf numFmtId="166" fontId="10" fillId="0" borderId="49" xfId="9" applyNumberFormat="1" applyFont="1" applyFill="1" applyBorder="1" applyAlignment="1">
      <alignment horizontal="center" vertical="center"/>
    </xf>
    <xf numFmtId="0" fontId="70" fillId="0" borderId="0" xfId="0" applyFont="1" applyFill="1" applyAlignment="1">
      <alignment vertical="center"/>
    </xf>
    <xf numFmtId="0" fontId="10" fillId="0" borderId="49" xfId="9" applyFont="1" applyFill="1" applyBorder="1" applyAlignment="1">
      <alignment horizontal="center" vertical="center"/>
    </xf>
    <xf numFmtId="0" fontId="10" fillId="0" borderId="0" xfId="0" quotePrefix="1" applyFont="1" applyFill="1"/>
    <xf numFmtId="0" fontId="70" fillId="0" borderId="1" xfId="0" applyFont="1" applyFill="1" applyBorder="1" applyAlignment="1">
      <alignment horizontal="center" vertical="center"/>
    </xf>
    <xf numFmtId="0" fontId="10" fillId="0" borderId="0" xfId="0" applyFont="1" applyFill="1"/>
    <xf numFmtId="1" fontId="10" fillId="0" borderId="23" xfId="4" applyNumberFormat="1" applyFont="1" applyFill="1" applyBorder="1" applyAlignment="1">
      <alignment horizontal="left" vertical="center"/>
    </xf>
    <xf numFmtId="0" fontId="10" fillId="0" borderId="10" xfId="0" quotePrefix="1" applyFont="1" applyFill="1" applyBorder="1" applyAlignment="1">
      <alignment horizontal="left" vertical="center" indent="2"/>
    </xf>
    <xf numFmtId="0" fontId="10" fillId="0" borderId="12" xfId="0" applyFont="1" applyFill="1" applyBorder="1" applyAlignment="1">
      <alignment horizontal="center" vertical="center"/>
    </xf>
    <xf numFmtId="169" fontId="10" fillId="0" borderId="23" xfId="1" applyNumberFormat="1" applyFont="1" applyFill="1" applyBorder="1" applyAlignment="1">
      <alignment vertical="center"/>
    </xf>
    <xf numFmtId="1" fontId="10" fillId="0" borderId="23" xfId="0" applyNumberFormat="1" applyFont="1" applyFill="1" applyBorder="1" applyAlignment="1">
      <alignment horizontal="right" vertical="center"/>
    </xf>
    <xf numFmtId="0" fontId="10" fillId="0" borderId="0" xfId="0" applyFont="1" applyFill="1" applyAlignment="1"/>
    <xf numFmtId="1" fontId="16" fillId="0" borderId="0" xfId="0" applyNumberFormat="1" applyFont="1" applyFill="1" applyBorder="1" applyAlignment="1">
      <alignment horizontal="right" vertical="center"/>
    </xf>
    <xf numFmtId="165" fontId="25" fillId="0" borderId="0" xfId="13" applyFont="1" applyFill="1" applyAlignment="1" applyProtection="1">
      <alignment horizontal="left" vertical="center" wrapText="1"/>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0" fontId="10" fillId="0" borderId="0" xfId="0" applyFont="1" applyFill="1" applyBorder="1" applyAlignment="1">
      <alignment horizontal="left" vertical="center" indent="2"/>
    </xf>
    <xf numFmtId="0" fontId="10" fillId="0" borderId="0" xfId="9" applyFont="1" applyFill="1" applyBorder="1" applyAlignment="1">
      <alignment horizontal="center" vertical="center"/>
    </xf>
    <xf numFmtId="3" fontId="10" fillId="0" borderId="0" xfId="0" applyNumberFormat="1" applyFont="1" applyFill="1" applyBorder="1" applyAlignment="1">
      <alignment vertical="center"/>
    </xf>
    <xf numFmtId="0" fontId="10" fillId="0" borderId="9" xfId="0" quotePrefix="1" applyFont="1" applyFill="1" applyBorder="1" applyAlignment="1">
      <alignment horizontal="left" vertical="center" wrapText="1" indent="2"/>
    </xf>
    <xf numFmtId="0" fontId="10" fillId="0" borderId="51" xfId="9" applyFont="1" applyFill="1" applyBorder="1" applyAlignment="1">
      <alignment horizontal="center" vertical="center"/>
    </xf>
    <xf numFmtId="166" fontId="10" fillId="0" borderId="50" xfId="9" applyNumberFormat="1" applyFont="1" applyFill="1" applyBorder="1" applyAlignment="1">
      <alignment horizontal="center" vertical="center"/>
    </xf>
    <xf numFmtId="49" fontId="10" fillId="0" borderId="23" xfId="4" applyNumberFormat="1" applyFont="1" applyFill="1" applyBorder="1" applyAlignment="1">
      <alignment horizontal="left" vertical="center" indent="2"/>
    </xf>
    <xf numFmtId="49" fontId="10" fillId="0" borderId="18" xfId="4" applyNumberFormat="1" applyFont="1" applyBorder="1" applyAlignment="1">
      <alignment horizontal="left" vertical="center"/>
    </xf>
    <xf numFmtId="49" fontId="10" fillId="0" borderId="6" xfId="4" applyNumberFormat="1" applyFont="1" applyBorder="1" applyAlignment="1">
      <alignment horizontal="center" vertical="center"/>
    </xf>
    <xf numFmtId="49" fontId="10" fillId="0" borderId="7" xfId="4" applyNumberFormat="1" applyFont="1" applyFill="1" applyBorder="1" applyAlignment="1">
      <alignment horizontal="left" vertical="center"/>
    </xf>
    <xf numFmtId="49" fontId="10" fillId="0" borderId="1" xfId="4" applyNumberFormat="1" applyFont="1" applyFill="1" applyBorder="1" applyAlignment="1">
      <alignment horizontal="left" vertical="center"/>
    </xf>
    <xf numFmtId="49" fontId="10" fillId="0" borderId="11" xfId="4" applyNumberFormat="1" applyFont="1" applyFill="1" applyBorder="1" applyAlignment="1">
      <alignment horizontal="left" vertical="center"/>
    </xf>
    <xf numFmtId="49" fontId="10" fillId="0" borderId="4" xfId="4" quotePrefix="1" applyNumberFormat="1" applyFont="1" applyFill="1" applyBorder="1" applyAlignment="1">
      <alignment horizontal="left" vertical="center"/>
    </xf>
    <xf numFmtId="165" fontId="10" fillId="0" borderId="11" xfId="6" applyFont="1" applyFill="1" applyBorder="1" applyAlignment="1">
      <alignment horizontal="left" vertical="center"/>
    </xf>
    <xf numFmtId="165" fontId="10" fillId="0" borderId="4" xfId="6" applyFont="1" applyFill="1" applyBorder="1" applyAlignment="1">
      <alignment horizontal="left" vertical="center"/>
    </xf>
    <xf numFmtId="49" fontId="19" fillId="0" borderId="11" xfId="4" applyNumberFormat="1" applyFont="1" applyFill="1" applyBorder="1" applyAlignment="1">
      <alignment horizontal="left" vertical="center"/>
    </xf>
    <xf numFmtId="49" fontId="10" fillId="0" borderId="4" xfId="4" applyNumberFormat="1" applyFont="1" applyFill="1" applyBorder="1" applyAlignment="1">
      <alignment horizontal="left" vertical="center"/>
    </xf>
    <xf numFmtId="49" fontId="16" fillId="0" borderId="11" xfId="4" quotePrefix="1" applyNumberFormat="1" applyFont="1" applyFill="1" applyBorder="1" applyAlignment="1">
      <alignment horizontal="left" vertical="center"/>
    </xf>
    <xf numFmtId="49" fontId="10" fillId="0" borderId="18" xfId="4" quotePrefix="1" applyNumberFormat="1" applyFont="1" applyFill="1" applyBorder="1" applyAlignment="1">
      <alignment horizontal="center" vertical="center" wrapText="1"/>
    </xf>
    <xf numFmtId="49" fontId="68" fillId="0" borderId="0" xfId="4" applyNumberFormat="1" applyFont="1" applyFill="1" applyAlignment="1">
      <alignment vertical="center"/>
    </xf>
    <xf numFmtId="0" fontId="5" fillId="0" borderId="0" xfId="3" applyFont="1" applyFill="1" applyAlignment="1" applyProtection="1">
      <alignment horizontal="right"/>
    </xf>
    <xf numFmtId="0" fontId="10" fillId="0" borderId="0" xfId="3" applyFont="1" applyFill="1" applyAlignment="1" applyProtection="1">
      <alignment horizontal="right"/>
    </xf>
    <xf numFmtId="49" fontId="77" fillId="0" borderId="9" xfId="4" applyNumberFormat="1" applyFont="1" applyFill="1" applyBorder="1" applyAlignment="1">
      <alignment horizontal="center" vertical="center" wrapText="1"/>
    </xf>
    <xf numFmtId="49" fontId="77" fillId="0" borderId="18" xfId="4" applyNumberFormat="1" applyFont="1" applyFill="1" applyBorder="1" applyAlignment="1">
      <alignment horizontal="center" vertical="center"/>
    </xf>
    <xf numFmtId="49" fontId="10" fillId="0" borderId="10" xfId="4" quotePrefix="1" applyNumberFormat="1" applyFont="1" applyFill="1" applyBorder="1" applyAlignment="1">
      <alignment horizontal="left" vertical="center"/>
    </xf>
    <xf numFmtId="1" fontId="10" fillId="0" borderId="11" xfId="4" quotePrefix="1" applyNumberFormat="1" applyFont="1" applyFill="1" applyBorder="1" applyAlignment="1">
      <alignment horizontal="center" vertical="center"/>
    </xf>
    <xf numFmtId="49" fontId="77" fillId="0" borderId="9" xfId="4" quotePrefix="1" applyNumberFormat="1" applyFont="1" applyFill="1" applyBorder="1" applyAlignment="1">
      <alignment horizontal="center" vertical="center"/>
    </xf>
    <xf numFmtId="49" fontId="10" fillId="0" borderId="0" xfId="4" applyNumberFormat="1" applyFont="1" applyFill="1" applyBorder="1" applyAlignment="1">
      <alignment horizontal="left" vertical="center"/>
    </xf>
    <xf numFmtId="49" fontId="21" fillId="0" borderId="0" xfId="4" quotePrefix="1" applyNumberFormat="1" applyFont="1" applyFill="1" applyAlignment="1">
      <alignment horizontal="right" vertical="center"/>
    </xf>
    <xf numFmtId="49" fontId="11" fillId="0" borderId="0" xfId="4" applyNumberFormat="1" applyFont="1" applyFill="1" applyBorder="1" applyAlignment="1">
      <alignment vertical="center"/>
    </xf>
    <xf numFmtId="0" fontId="62" fillId="0" borderId="14" xfId="0" applyFont="1" applyFill="1" applyBorder="1" applyAlignment="1">
      <alignment horizontal="center" vertical="center"/>
    </xf>
    <xf numFmtId="49" fontId="16" fillId="0" borderId="23" xfId="4" applyNumberFormat="1" applyFont="1" applyFill="1" applyBorder="1" applyAlignment="1">
      <alignment horizontal="left" vertical="center" wrapText="1"/>
    </xf>
    <xf numFmtId="1" fontId="65" fillId="0" borderId="20" xfId="4" quotePrefix="1" applyNumberFormat="1" applyFont="1" applyFill="1" applyBorder="1" applyAlignment="1">
      <alignment horizontal="center" vertical="center"/>
    </xf>
    <xf numFmtId="1" fontId="77" fillId="0" borderId="29" xfId="4" applyNumberFormat="1" applyFont="1" applyFill="1" applyBorder="1" applyAlignment="1">
      <alignment horizontal="center" vertical="center"/>
    </xf>
    <xf numFmtId="1" fontId="77" fillId="0" borderId="23" xfId="4" applyNumberFormat="1" applyFont="1" applyFill="1" applyBorder="1" applyAlignment="1">
      <alignment horizontal="center" vertical="center"/>
    </xf>
    <xf numFmtId="49" fontId="77" fillId="0" borderId="18" xfId="4" applyNumberFormat="1" applyFont="1" applyFill="1" applyBorder="1" applyAlignment="1">
      <alignment horizontal="center" vertical="center" wrapText="1"/>
    </xf>
    <xf numFmtId="49" fontId="77" fillId="0" borderId="18" xfId="4" quotePrefix="1" applyNumberFormat="1" applyFont="1" applyFill="1" applyBorder="1" applyAlignment="1">
      <alignment horizontal="center" vertical="center"/>
    </xf>
    <xf numFmtId="49" fontId="10" fillId="0" borderId="11" xfId="4" quotePrefix="1" applyNumberFormat="1" applyFont="1" applyFill="1" applyBorder="1" applyAlignment="1">
      <alignment horizontal="left" vertical="center" wrapText="1" indent="2"/>
    </xf>
    <xf numFmtId="165" fontId="10" fillId="0" borderId="11" xfId="6" applyFont="1" applyFill="1" applyBorder="1" applyAlignment="1">
      <alignment horizontal="left" vertical="center" wrapText="1" indent="2"/>
    </xf>
    <xf numFmtId="0" fontId="62" fillId="0" borderId="12" xfId="0" applyFont="1" applyFill="1" applyBorder="1" applyAlignment="1">
      <alignment horizontal="center" vertical="center"/>
    </xf>
    <xf numFmtId="49" fontId="30" fillId="0" borderId="18" xfId="4" applyNumberFormat="1" applyFont="1" applyFill="1" applyBorder="1" applyAlignment="1">
      <alignment horizontal="center" vertical="center" wrapText="1"/>
    </xf>
    <xf numFmtId="49" fontId="30" fillId="0" borderId="18" xfId="4" quotePrefix="1" applyNumberFormat="1" applyFont="1" applyFill="1" applyBorder="1" applyAlignment="1">
      <alignment horizontal="center" vertical="center"/>
    </xf>
    <xf numFmtId="1" fontId="30" fillId="0" borderId="21" xfId="4" applyNumberFormat="1" applyFont="1" applyFill="1" applyBorder="1" applyAlignment="1">
      <alignment horizontal="center" vertical="center"/>
    </xf>
    <xf numFmtId="1" fontId="30" fillId="0" borderId="23" xfId="4" applyNumberFormat="1" applyFont="1" applyFill="1" applyBorder="1" applyAlignment="1">
      <alignment horizontal="center" vertical="center"/>
    </xf>
    <xf numFmtId="49" fontId="10" fillId="0" borderId="23" xfId="4" quotePrefix="1" applyNumberFormat="1" applyFont="1" applyFill="1" applyBorder="1" applyAlignment="1">
      <alignment horizontal="left" vertical="center" indent="2"/>
    </xf>
    <xf numFmtId="49" fontId="10" fillId="0" borderId="1" xfId="4" quotePrefix="1" applyNumberFormat="1" applyFont="1" applyFill="1" applyBorder="1" applyAlignment="1">
      <alignment horizontal="left" vertical="center" indent="2"/>
    </xf>
    <xf numFmtId="49" fontId="10" fillId="0" borderId="11" xfId="4" quotePrefix="1" applyNumberFormat="1" applyFont="1" applyFill="1" applyBorder="1" applyAlignment="1" applyProtection="1">
      <alignment horizontal="left" vertical="center" indent="2"/>
      <protection locked="0"/>
    </xf>
    <xf numFmtId="49" fontId="10" fillId="0" borderId="12" xfId="4" quotePrefix="1" applyNumberFormat="1" applyFont="1" applyFill="1" applyBorder="1" applyAlignment="1">
      <alignment horizontal="left" vertical="center" indent="2"/>
    </xf>
    <xf numFmtId="49" fontId="16" fillId="0" borderId="3" xfId="7" quotePrefix="1" applyNumberFormat="1" applyFont="1" applyFill="1" applyBorder="1" applyAlignment="1">
      <alignment horizontal="left" vertical="center"/>
    </xf>
    <xf numFmtId="0" fontId="13" fillId="0" borderId="14" xfId="0" applyFont="1" applyFill="1" applyBorder="1" applyAlignment="1">
      <alignment horizontal="center" vertical="center"/>
    </xf>
    <xf numFmtId="0" fontId="10" fillId="0" borderId="10" xfId="0" applyFont="1" applyFill="1" applyBorder="1" applyAlignment="1">
      <alignment horizontal="left" vertical="center" wrapText="1" indent="2"/>
    </xf>
    <xf numFmtId="0" fontId="78" fillId="0" borderId="12" xfId="0" applyFont="1" applyFill="1" applyBorder="1"/>
    <xf numFmtId="0" fontId="10" fillId="0" borderId="23" xfId="0" applyFont="1" applyFill="1" applyBorder="1"/>
    <xf numFmtId="0" fontId="10" fillId="0" borderId="3" xfId="0" applyFont="1" applyFill="1" applyBorder="1" applyAlignment="1">
      <alignment horizontal="left" vertical="center" indent="2"/>
    </xf>
    <xf numFmtId="0" fontId="16" fillId="0" borderId="5" xfId="0" applyFont="1" applyFill="1" applyBorder="1"/>
    <xf numFmtId="0" fontId="13" fillId="0" borderId="12" xfId="0" applyFont="1" applyFill="1" applyBorder="1" applyAlignment="1">
      <alignment horizontal="center" vertical="center"/>
    </xf>
    <xf numFmtId="0" fontId="16" fillId="0" borderId="12" xfId="0" applyFont="1" applyFill="1" applyBorder="1"/>
    <xf numFmtId="0" fontId="10" fillId="0" borderId="12" xfId="0" applyFont="1" applyFill="1" applyBorder="1"/>
    <xf numFmtId="0" fontId="10" fillId="0" borderId="23" xfId="0" quotePrefix="1" applyFont="1" applyFill="1" applyBorder="1" applyAlignment="1">
      <alignment horizontal="left" vertical="center" indent="2"/>
    </xf>
    <xf numFmtId="0" fontId="26" fillId="0" borderId="0" xfId="0" applyFont="1" applyFill="1" applyAlignment="1">
      <alignment vertical="center"/>
    </xf>
    <xf numFmtId="0" fontId="16" fillId="0" borderId="23" xfId="0" applyFont="1" applyFill="1" applyBorder="1" applyAlignment="1">
      <alignment vertical="center" wrapText="1"/>
    </xf>
    <xf numFmtId="0" fontId="10" fillId="0" borderId="4" xfId="0" applyFont="1" applyFill="1" applyBorder="1" applyAlignment="1">
      <alignment vertical="center"/>
    </xf>
    <xf numFmtId="0" fontId="10" fillId="0" borderId="48" xfId="0" applyFont="1" applyFill="1" applyBorder="1" applyAlignment="1">
      <alignment vertical="center"/>
    </xf>
    <xf numFmtId="0" fontId="10" fillId="0" borderId="4" xfId="0" applyFont="1" applyFill="1" applyBorder="1" applyAlignment="1">
      <alignment horizontal="right" vertical="center" indent="1"/>
    </xf>
    <xf numFmtId="165" fontId="10" fillId="0" borderId="10" xfId="13" applyFont="1" applyFill="1" applyBorder="1" applyAlignment="1" applyProtection="1">
      <alignment horizontal="left" vertical="center" wrapText="1" indent="2"/>
    </xf>
    <xf numFmtId="0" fontId="72" fillId="0" borderId="0" xfId="3" applyFont="1" applyFill="1" applyAlignment="1" applyProtection="1">
      <alignment horizontal="center"/>
    </xf>
    <xf numFmtId="0" fontId="5" fillId="0" borderId="1" xfId="3" applyFont="1" applyFill="1" applyBorder="1" applyAlignment="1" applyProtection="1">
      <alignment horizontal="center"/>
    </xf>
    <xf numFmtId="0" fontId="5" fillId="0" borderId="0" xfId="3" applyFont="1" applyFill="1" applyBorder="1" applyAlignment="1" applyProtection="1">
      <alignment horizontal="left"/>
    </xf>
    <xf numFmtId="0" fontId="5" fillId="0" borderId="9" xfId="3" applyFont="1" applyFill="1" applyBorder="1" applyAlignment="1" applyProtection="1">
      <alignment horizontal="left" wrapText="1"/>
    </xf>
    <xf numFmtId="0" fontId="5" fillId="0" borderId="0" xfId="3" applyFont="1" applyFill="1" applyBorder="1" applyAlignment="1" applyProtection="1">
      <alignment horizontal="left" wrapText="1"/>
    </xf>
    <xf numFmtId="0" fontId="5" fillId="0" borderId="8" xfId="3" applyFont="1" applyFill="1" applyBorder="1" applyAlignment="1" applyProtection="1">
      <alignment horizontal="left" wrapText="1"/>
    </xf>
    <xf numFmtId="0" fontId="5" fillId="0" borderId="3" xfId="3" applyFont="1" applyFill="1" applyBorder="1" applyAlignment="1" applyProtection="1">
      <alignment horizontal="left" wrapText="1"/>
    </xf>
    <xf numFmtId="0" fontId="5" fillId="0" borderId="4" xfId="3" applyFont="1" applyFill="1" applyBorder="1" applyAlignment="1" applyProtection="1">
      <alignment horizontal="left" wrapText="1"/>
    </xf>
    <xf numFmtId="0" fontId="5" fillId="0" borderId="5" xfId="3" applyFont="1" applyFill="1" applyBorder="1" applyAlignment="1" applyProtection="1">
      <alignment horizontal="left" wrapText="1"/>
    </xf>
    <xf numFmtId="49" fontId="17" fillId="0" borderId="11" xfId="4" applyNumberFormat="1" applyFont="1" applyBorder="1" applyAlignment="1">
      <alignment horizontal="center" vertical="center" wrapText="1"/>
    </xf>
    <xf numFmtId="49" fontId="17" fillId="0" borderId="15" xfId="4" applyNumberFormat="1" applyFont="1" applyBorder="1" applyAlignment="1">
      <alignment horizontal="center" vertical="center" wrapText="1"/>
    </xf>
    <xf numFmtId="49" fontId="17" fillId="0" borderId="16" xfId="4" applyNumberFormat="1" applyFont="1" applyFill="1" applyBorder="1" applyAlignment="1">
      <alignment horizontal="center" vertical="center" wrapText="1"/>
    </xf>
    <xf numFmtId="49" fontId="17" fillId="0" borderId="15" xfId="4" applyNumberFormat="1" applyFont="1" applyFill="1" applyBorder="1" applyAlignment="1">
      <alignment horizontal="center" vertical="center" wrapText="1"/>
    </xf>
    <xf numFmtId="49" fontId="16" fillId="0" borderId="16" xfId="4" applyNumberFormat="1" applyFont="1" applyBorder="1" applyAlignment="1">
      <alignment horizontal="center" vertical="center" wrapText="1"/>
    </xf>
    <xf numFmtId="49" fontId="16" fillId="0" borderId="11" xfId="4" applyNumberFormat="1" applyFont="1" applyBorder="1" applyAlignment="1">
      <alignment horizontal="center" vertical="center" wrapText="1"/>
    </xf>
    <xf numFmtId="49" fontId="17" fillId="0" borderId="10" xfId="4" applyNumberFormat="1" applyFont="1" applyFill="1" applyBorder="1" applyAlignment="1">
      <alignment horizontal="center" vertical="center" wrapText="1"/>
    </xf>
    <xf numFmtId="49" fontId="17" fillId="35" borderId="12" xfId="4" applyNumberFormat="1" applyFont="1" applyFill="1" applyBorder="1" applyAlignment="1">
      <alignment horizontal="center" vertical="center" wrapText="1"/>
    </xf>
    <xf numFmtId="49" fontId="10" fillId="0" borderId="0" xfId="4" applyNumberFormat="1" applyFont="1" applyFill="1" applyAlignment="1">
      <alignment horizontal="center" vertical="center"/>
    </xf>
    <xf numFmtId="0" fontId="15" fillId="0" borderId="0" xfId="5" applyFont="1" applyFill="1" applyBorder="1" applyAlignment="1">
      <alignment horizontal="center" vertical="center"/>
    </xf>
    <xf numFmtId="49" fontId="17" fillId="0" borderId="11" xfId="4" applyNumberFormat="1" applyFont="1" applyBorder="1" applyAlignment="1">
      <alignment horizontal="center" vertical="center"/>
    </xf>
    <xf numFmtId="49" fontId="17" fillId="0" borderId="15" xfId="4" applyNumberFormat="1" applyFont="1" applyBorder="1" applyAlignment="1">
      <alignment horizontal="center" vertical="center"/>
    </xf>
    <xf numFmtId="49" fontId="17" fillId="0" borderId="16" xfId="4" applyNumberFormat="1" applyFont="1" applyBorder="1" applyAlignment="1">
      <alignment horizontal="center" vertical="center"/>
    </xf>
    <xf numFmtId="49" fontId="17" fillId="0" borderId="10" xfId="4" applyNumberFormat="1" applyFont="1" applyFill="1" applyBorder="1" applyAlignment="1">
      <alignment horizontal="center" vertical="center"/>
    </xf>
    <xf numFmtId="49" fontId="17" fillId="35" borderId="12" xfId="4" applyNumberFormat="1" applyFont="1" applyFill="1" applyBorder="1" applyAlignment="1">
      <alignment horizontal="center" vertical="center"/>
    </xf>
    <xf numFmtId="0" fontId="17" fillId="0" borderId="23" xfId="0" applyFont="1" applyBorder="1" applyAlignment="1">
      <alignment horizontal="center" vertical="center"/>
    </xf>
    <xf numFmtId="0" fontId="17" fillId="0" borderId="23" xfId="0" applyFont="1" applyFill="1" applyBorder="1" applyAlignment="1">
      <alignment horizontal="center" vertical="center" wrapText="1"/>
    </xf>
    <xf numFmtId="0" fontId="15" fillId="0" borderId="0" xfId="5" applyFont="1" applyFill="1" applyBorder="1" applyAlignment="1">
      <alignment horizontal="center" vertical="center" wrapText="1"/>
    </xf>
    <xf numFmtId="0" fontId="15" fillId="0" borderId="0" xfId="5" applyFont="1" applyBorder="1" applyAlignment="1">
      <alignment horizontal="center" vertical="center"/>
    </xf>
    <xf numFmtId="49" fontId="10" fillId="0" borderId="0" xfId="4" applyNumberFormat="1" applyFont="1" applyAlignment="1">
      <alignment horizontal="center" vertical="center"/>
    </xf>
    <xf numFmtId="49" fontId="16" fillId="0" borderId="23" xfId="4" applyNumberFormat="1" applyFont="1" applyBorder="1" applyAlignment="1">
      <alignment horizontal="center" vertical="center"/>
    </xf>
    <xf numFmtId="1" fontId="13" fillId="0" borderId="11" xfId="4" applyNumberFormat="1" applyFont="1" applyFill="1" applyBorder="1" applyAlignment="1">
      <alignment horizontal="center" vertical="center"/>
    </xf>
    <xf numFmtId="1" fontId="13" fillId="0" borderId="12" xfId="4" applyNumberFormat="1" applyFont="1" applyFill="1" applyBorder="1" applyAlignment="1">
      <alignment horizontal="center" vertical="center"/>
    </xf>
    <xf numFmtId="49" fontId="17" fillId="0" borderId="12" xfId="4" applyNumberFormat="1" applyFont="1" applyFill="1" applyBorder="1" applyAlignment="1">
      <alignment horizontal="center" vertical="center" wrapText="1"/>
    </xf>
    <xf numFmtId="49" fontId="17" fillId="0" borderId="16" xfId="4" applyNumberFormat="1" applyFont="1" applyBorder="1" applyAlignment="1">
      <alignment horizontal="center" vertical="center" wrapText="1"/>
    </xf>
    <xf numFmtId="49" fontId="17" fillId="0" borderId="12" xfId="4" applyNumberFormat="1" applyFont="1" applyBorder="1" applyAlignment="1">
      <alignment horizontal="center" vertical="center" wrapText="1"/>
    </xf>
    <xf numFmtId="49" fontId="17" fillId="0" borderId="10" xfId="4" applyNumberFormat="1" applyFont="1" applyBorder="1" applyAlignment="1">
      <alignment horizontal="center" vertical="center" wrapText="1"/>
    </xf>
    <xf numFmtId="49" fontId="17" fillId="0" borderId="10" xfId="4" applyNumberFormat="1" applyFont="1" applyBorder="1" applyAlignment="1">
      <alignment horizontal="center" vertical="center"/>
    </xf>
    <xf numFmtId="49" fontId="17" fillId="0" borderId="12" xfId="4" applyNumberFormat="1" applyFont="1" applyBorder="1" applyAlignment="1">
      <alignment horizontal="center" vertical="center"/>
    </xf>
    <xf numFmtId="49" fontId="17" fillId="0" borderId="12" xfId="4" applyNumberFormat="1" applyFont="1" applyFill="1" applyBorder="1" applyAlignment="1">
      <alignment horizontal="center" vertical="center"/>
    </xf>
    <xf numFmtId="1" fontId="13" fillId="0" borderId="23" xfId="4" quotePrefix="1" applyNumberFormat="1" applyFont="1" applyFill="1" applyBorder="1" applyAlignment="1">
      <alignment horizontal="center" vertical="center"/>
    </xf>
    <xf numFmtId="49" fontId="16" fillId="0" borderId="23" xfId="4" applyNumberFormat="1" applyFont="1" applyFill="1" applyBorder="1" applyAlignment="1">
      <alignment horizontal="left" vertical="center" wrapText="1"/>
    </xf>
    <xf numFmtId="49" fontId="16" fillId="0" borderId="10" xfId="4" applyNumberFormat="1" applyFont="1" applyFill="1" applyBorder="1" applyAlignment="1">
      <alignment horizontal="left" vertical="center"/>
    </xf>
    <xf numFmtId="49" fontId="16" fillId="0" borderId="11" xfId="4" applyNumberFormat="1" applyFont="1" applyFill="1" applyBorder="1" applyAlignment="1">
      <alignment horizontal="left" vertical="center"/>
    </xf>
    <xf numFmtId="49" fontId="16" fillId="0" borderId="12" xfId="4" applyNumberFormat="1" applyFont="1" applyFill="1" applyBorder="1" applyAlignment="1">
      <alignment horizontal="left" vertical="center"/>
    </xf>
    <xf numFmtId="0" fontId="10" fillId="0" borderId="0" xfId="0" quotePrefix="1" applyFont="1" applyFill="1" applyBorder="1" applyAlignment="1">
      <alignment horizontal="center" vertical="center"/>
    </xf>
    <xf numFmtId="0" fontId="15"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6" fillId="0" borderId="10" xfId="0" applyFont="1" applyFill="1" applyBorder="1" applyAlignment="1">
      <alignment horizontal="center" vertical="center" wrapText="1"/>
    </xf>
    <xf numFmtId="0" fontId="78" fillId="0" borderId="12" xfId="0" applyFont="1" applyFill="1" applyBorder="1" applyAlignment="1">
      <alignment horizontal="center" vertical="center"/>
    </xf>
    <xf numFmtId="0" fontId="10" fillId="0" borderId="0" xfId="8" applyFont="1" applyFill="1" applyBorder="1" applyAlignment="1" applyProtection="1">
      <alignment horizontal="left" vertical="center" wrapText="1"/>
    </xf>
    <xf numFmtId="0" fontId="19" fillId="0" borderId="0" xfId="0" quotePrefix="1" applyFont="1" applyFill="1" applyAlignment="1">
      <alignment horizontal="center" vertical="center"/>
    </xf>
    <xf numFmtId="0" fontId="19" fillId="0" borderId="0" xfId="0" applyFont="1" applyFill="1" applyAlignment="1">
      <alignment horizontal="center" vertical="center"/>
    </xf>
    <xf numFmtId="0" fontId="23" fillId="0" borderId="0" xfId="0" applyFont="1" applyFill="1" applyAlignment="1">
      <alignment horizontal="center" vertical="center"/>
    </xf>
    <xf numFmtId="0" fontId="10" fillId="0" borderId="0" xfId="0" quotePrefix="1" applyFont="1" applyFill="1" applyBorder="1" applyAlignment="1">
      <alignment horizontal="left" wrapText="1"/>
    </xf>
    <xf numFmtId="0" fontId="19" fillId="0" borderId="0" xfId="0" applyFont="1" applyFill="1" applyBorder="1" applyAlignment="1">
      <alignment horizontal="left" wrapText="1"/>
    </xf>
    <xf numFmtId="0" fontId="17" fillId="4" borderId="10"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28" fillId="4" borderId="0" xfId="0" applyFont="1" applyFill="1" applyAlignment="1">
      <alignment horizontal="center" vertical="center"/>
    </xf>
    <xf numFmtId="0" fontId="17" fillId="4" borderId="10"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11" xfId="0" applyFont="1" applyFill="1" applyBorder="1" applyAlignment="1">
      <alignment horizontal="center" vertical="center"/>
    </xf>
    <xf numFmtId="3" fontId="17" fillId="4" borderId="10" xfId="0" applyNumberFormat="1" applyFont="1" applyFill="1" applyBorder="1" applyAlignment="1">
      <alignment horizontal="center" vertical="center"/>
    </xf>
    <xf numFmtId="3" fontId="17" fillId="4" borderId="12" xfId="0" applyNumberFormat="1" applyFont="1" applyFill="1" applyBorder="1" applyAlignment="1">
      <alignment horizontal="center" vertical="center"/>
    </xf>
    <xf numFmtId="49" fontId="13" fillId="5" borderId="10" xfId="4" quotePrefix="1" applyNumberFormat="1" applyFont="1" applyFill="1" applyBorder="1" applyAlignment="1">
      <alignment horizontal="center" vertical="center"/>
    </xf>
    <xf numFmtId="49" fontId="13" fillId="5" borderId="12" xfId="4" quotePrefix="1" applyNumberFormat="1" applyFont="1" applyFill="1" applyBorder="1" applyAlignment="1">
      <alignment horizontal="center" vertical="center"/>
    </xf>
    <xf numFmtId="10" fontId="19" fillId="3" borderId="23" xfId="0" applyNumberFormat="1" applyFont="1" applyFill="1" applyBorder="1" applyAlignment="1">
      <alignment horizontal="center" vertical="center"/>
    </xf>
    <xf numFmtId="10" fontId="19" fillId="7" borderId="23" xfId="0" applyNumberFormat="1" applyFont="1" applyFill="1" applyBorder="1" applyAlignment="1">
      <alignment horizontal="center" vertical="center"/>
    </xf>
    <xf numFmtId="0" fontId="17" fillId="4" borderId="23" xfId="0" applyFont="1" applyFill="1" applyBorder="1" applyAlignment="1">
      <alignment horizontal="center" vertical="center"/>
    </xf>
    <xf numFmtId="3" fontId="23" fillId="0" borderId="0" xfId="0" applyNumberFormat="1" applyFont="1" applyFill="1" applyAlignment="1">
      <alignment horizontal="center" vertical="center"/>
    </xf>
    <xf numFmtId="3" fontId="28" fillId="4" borderId="0" xfId="0" applyNumberFormat="1" applyFont="1" applyFill="1" applyAlignment="1">
      <alignment horizontal="center" vertical="center"/>
    </xf>
    <xf numFmtId="3" fontId="17" fillId="4" borderId="23" xfId="0" applyNumberFormat="1" applyFont="1" applyFill="1" applyBorder="1" applyAlignment="1">
      <alignment horizontal="center" vertical="center"/>
    </xf>
    <xf numFmtId="0" fontId="10" fillId="0" borderId="23" xfId="0" applyFont="1" applyBorder="1" applyAlignment="1">
      <alignment horizontal="center" vertical="center"/>
    </xf>
    <xf numFmtId="1" fontId="19" fillId="5" borderId="10" xfId="0" applyNumberFormat="1" applyFont="1" applyFill="1" applyBorder="1" applyAlignment="1">
      <alignment horizontal="center" vertical="center"/>
    </xf>
    <xf numFmtId="1" fontId="19" fillId="5" borderId="12" xfId="0" applyNumberFormat="1" applyFont="1" applyFill="1" applyBorder="1" applyAlignment="1">
      <alignment horizontal="center" vertical="center"/>
    </xf>
    <xf numFmtId="3" fontId="28" fillId="0" borderId="0" xfId="0" applyNumberFormat="1" applyFont="1" applyFill="1" applyAlignment="1">
      <alignment horizontal="center" vertical="center"/>
    </xf>
    <xf numFmtId="10" fontId="10" fillId="3" borderId="10" xfId="0" applyNumberFormat="1" applyFont="1" applyFill="1" applyBorder="1" applyAlignment="1">
      <alignment horizontal="center" vertical="center"/>
    </xf>
    <xf numFmtId="10" fontId="10" fillId="3" borderId="12" xfId="0" applyNumberFormat="1" applyFont="1" applyFill="1" applyBorder="1" applyAlignment="1">
      <alignment horizontal="center" vertical="center"/>
    </xf>
    <xf numFmtId="10" fontId="19" fillId="7" borderId="10" xfId="0" applyNumberFormat="1" applyFont="1" applyFill="1" applyBorder="1" applyAlignment="1">
      <alignment horizontal="center" vertical="center"/>
    </xf>
    <xf numFmtId="10" fontId="19" fillId="7" borderId="12" xfId="0" applyNumberFormat="1" applyFont="1" applyFill="1" applyBorder="1" applyAlignment="1">
      <alignment horizontal="center" vertical="center"/>
    </xf>
    <xf numFmtId="10" fontId="19" fillId="3" borderId="10" xfId="0" applyNumberFormat="1" applyFont="1" applyFill="1" applyBorder="1" applyAlignment="1">
      <alignment horizontal="center" vertical="center"/>
    </xf>
    <xf numFmtId="10" fontId="19" fillId="3" borderId="12" xfId="0" applyNumberFormat="1" applyFont="1" applyFill="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10" fontId="10" fillId="7" borderId="10" xfId="0" applyNumberFormat="1" applyFont="1" applyFill="1" applyBorder="1" applyAlignment="1">
      <alignment horizontal="center" vertical="center"/>
    </xf>
    <xf numFmtId="10" fontId="10" fillId="7" borderId="12" xfId="0" applyNumberFormat="1" applyFont="1" applyFill="1" applyBorder="1" applyAlignment="1">
      <alignment horizontal="center" vertical="center"/>
    </xf>
    <xf numFmtId="3" fontId="19" fillId="5" borderId="10" xfId="0" applyNumberFormat="1" applyFont="1" applyFill="1" applyBorder="1" applyAlignment="1">
      <alignment horizontal="center" vertical="center"/>
    </xf>
    <xf numFmtId="3" fontId="19" fillId="5" borderId="12" xfId="0" applyNumberFormat="1" applyFont="1" applyFill="1" applyBorder="1" applyAlignment="1">
      <alignment horizontal="center" vertical="center"/>
    </xf>
    <xf numFmtId="10" fontId="10" fillId="7" borderId="23" xfId="0" applyNumberFormat="1" applyFont="1" applyFill="1" applyBorder="1" applyAlignment="1">
      <alignment horizontal="center" vertical="center"/>
    </xf>
    <xf numFmtId="1" fontId="13" fillId="5" borderId="10" xfId="4" quotePrefix="1" applyNumberFormat="1" applyFont="1" applyFill="1" applyBorder="1" applyAlignment="1">
      <alignment horizontal="center" vertical="center"/>
    </xf>
    <xf numFmtId="1" fontId="13" fillId="5" borderId="12" xfId="4" quotePrefix="1" applyNumberFormat="1" applyFont="1" applyFill="1" applyBorder="1" applyAlignment="1">
      <alignment horizontal="center" vertical="center"/>
    </xf>
    <xf numFmtId="0" fontId="17" fillId="4" borderId="48" xfId="0" applyFont="1" applyFill="1" applyBorder="1" applyAlignment="1">
      <alignment horizontal="center" vertical="center"/>
    </xf>
    <xf numFmtId="0" fontId="15" fillId="0" borderId="0" xfId="0" applyFont="1" applyFill="1" applyAlignment="1">
      <alignment horizontal="center" vertical="center"/>
    </xf>
    <xf numFmtId="3" fontId="17" fillId="0" borderId="23" xfId="0" applyNumberFormat="1" applyFont="1" applyFill="1" applyBorder="1" applyAlignment="1">
      <alignment horizontal="center" vertical="center"/>
    </xf>
    <xf numFmtId="0" fontId="17" fillId="0" borderId="10" xfId="0" applyFont="1" applyFill="1" applyBorder="1" applyAlignment="1">
      <alignment horizontal="center" vertical="center"/>
    </xf>
    <xf numFmtId="0" fontId="17" fillId="0" borderId="12" xfId="0" applyFont="1" applyFill="1" applyBorder="1" applyAlignment="1">
      <alignment horizontal="center" vertical="center"/>
    </xf>
    <xf numFmtId="3" fontId="17" fillId="0" borderId="10"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0" fontId="17" fillId="0" borderId="23" xfId="0" applyFont="1" applyFill="1" applyBorder="1" applyAlignment="1">
      <alignment horizontal="center" vertical="center"/>
    </xf>
    <xf numFmtId="10" fontId="19" fillId="0" borderId="23" xfId="0" applyNumberFormat="1" applyFont="1" applyFill="1" applyBorder="1" applyAlignment="1">
      <alignment horizontal="center" vertical="center"/>
    </xf>
    <xf numFmtId="10" fontId="10" fillId="0" borderId="10" xfId="0" applyNumberFormat="1" applyFont="1" applyFill="1" applyBorder="1" applyAlignment="1">
      <alignment horizontal="center" vertical="center"/>
    </xf>
    <xf numFmtId="10" fontId="10" fillId="0" borderId="12" xfId="0" applyNumberFormat="1" applyFont="1" applyFill="1" applyBorder="1" applyAlignment="1">
      <alignment horizontal="center" vertical="center"/>
    </xf>
    <xf numFmtId="0" fontId="10" fillId="0" borderId="23" xfId="0" applyFont="1" applyFill="1" applyBorder="1" applyAlignment="1">
      <alignment horizontal="center" vertical="center"/>
    </xf>
    <xf numFmtId="0" fontId="28" fillId="0" borderId="0" xfId="0" applyFont="1" applyFill="1" applyAlignment="1">
      <alignment horizontal="center" vertical="center"/>
    </xf>
    <xf numFmtId="0" fontId="17" fillId="0" borderId="1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4" borderId="23" xfId="0" applyFont="1" applyFill="1" applyBorder="1" applyAlignment="1">
      <alignment horizontal="center" vertical="center" wrapText="1"/>
    </xf>
    <xf numFmtId="1" fontId="19" fillId="5" borderId="23" xfId="0" applyNumberFormat="1" applyFont="1" applyFill="1" applyBorder="1" applyAlignment="1">
      <alignment horizontal="center" vertical="center"/>
    </xf>
    <xf numFmtId="0" fontId="17" fillId="0" borderId="11" xfId="0" applyFont="1" applyFill="1" applyBorder="1" applyAlignment="1">
      <alignment horizontal="center" vertical="center"/>
    </xf>
    <xf numFmtId="1" fontId="19" fillId="5" borderId="11" xfId="0" applyNumberFormat="1" applyFont="1" applyFill="1" applyBorder="1" applyAlignment="1">
      <alignment horizontal="center" vertical="center"/>
    </xf>
    <xf numFmtId="0" fontId="10" fillId="0" borderId="0" xfId="12" quotePrefix="1" applyFont="1" applyFill="1" applyAlignment="1" applyProtection="1">
      <alignment horizontal="center"/>
    </xf>
    <xf numFmtId="0" fontId="10" fillId="0" borderId="0" xfId="12" applyFont="1" applyFill="1" applyAlignment="1" applyProtection="1">
      <alignment horizontal="center"/>
    </xf>
    <xf numFmtId="0" fontId="15" fillId="0" borderId="0" xfId="11" applyFont="1" applyFill="1" applyAlignment="1">
      <alignment horizontal="center"/>
    </xf>
    <xf numFmtId="165" fontId="12" fillId="0" borderId="0" xfId="13" quotePrefix="1" applyFont="1" applyFill="1" applyAlignment="1" applyProtection="1">
      <alignment horizontal="center"/>
    </xf>
    <xf numFmtId="0" fontId="16" fillId="0" borderId="10" xfId="11" applyFont="1" applyBorder="1" applyAlignment="1" applyProtection="1">
      <alignment horizontal="center" wrapText="1"/>
      <protection hidden="1"/>
    </xf>
    <xf numFmtId="0" fontId="16" fillId="0" borderId="11" xfId="11" applyFont="1" applyBorder="1" applyAlignment="1" applyProtection="1">
      <alignment horizontal="center" wrapText="1"/>
      <protection hidden="1"/>
    </xf>
    <xf numFmtId="0" fontId="16" fillId="0" borderId="12" xfId="11" applyFont="1" applyBorder="1" applyAlignment="1" applyProtection="1">
      <alignment horizontal="center" wrapText="1"/>
      <protection hidden="1"/>
    </xf>
    <xf numFmtId="0" fontId="10" fillId="0" borderId="14" xfId="11" applyFont="1" applyBorder="1" applyAlignment="1" applyProtection="1">
      <alignment vertical="center" textRotation="90"/>
      <protection hidden="1"/>
    </xf>
    <xf numFmtId="0" fontId="10" fillId="0" borderId="18" xfId="11" applyFont="1" applyBorder="1" applyAlignment="1" applyProtection="1">
      <alignment vertical="center" textRotation="90"/>
      <protection hidden="1"/>
    </xf>
    <xf numFmtId="0" fontId="5" fillId="0" borderId="17" xfId="11" applyBorder="1" applyAlignment="1" applyProtection="1">
      <alignment vertical="center" textRotation="90"/>
      <protection hidden="1"/>
    </xf>
    <xf numFmtId="0" fontId="10" fillId="0" borderId="14" xfId="11" applyFont="1" applyBorder="1" applyAlignment="1" applyProtection="1">
      <alignment vertical="center" textRotation="90" wrapText="1"/>
      <protection hidden="1"/>
    </xf>
    <xf numFmtId="0" fontId="10" fillId="0" borderId="18" xfId="11" applyFont="1" applyBorder="1" applyAlignment="1" applyProtection="1">
      <alignment vertical="center" textRotation="90" wrapText="1"/>
      <protection hidden="1"/>
    </xf>
    <xf numFmtId="0" fontId="5" fillId="0" borderId="17" xfId="11" applyBorder="1" applyAlignment="1" applyProtection="1">
      <alignment vertical="center" textRotation="90" wrapText="1"/>
      <protection hidden="1"/>
    </xf>
    <xf numFmtId="0" fontId="10" fillId="0" borderId="17" xfId="11" applyFont="1" applyBorder="1" applyAlignment="1" applyProtection="1">
      <alignment vertical="center" textRotation="90" wrapText="1"/>
      <protection hidden="1"/>
    </xf>
    <xf numFmtId="9" fontId="10" fillId="0" borderId="23" xfId="11" applyNumberFormat="1" applyFont="1" applyBorder="1" applyAlignment="1" applyProtection="1">
      <alignment horizontal="center" vertical="center"/>
      <protection hidden="1"/>
    </xf>
    <xf numFmtId="0" fontId="15" fillId="0" borderId="0" xfId="11" applyFont="1" applyAlignment="1">
      <alignment horizontal="center"/>
    </xf>
    <xf numFmtId="49" fontId="13" fillId="5" borderId="23" xfId="4" quotePrefix="1" applyNumberFormat="1" applyFont="1" applyFill="1" applyBorder="1" applyAlignment="1">
      <alignment horizontal="center" vertical="center"/>
    </xf>
    <xf numFmtId="0" fontId="16" fillId="0" borderId="10" xfId="11" applyFont="1" applyBorder="1" applyAlignment="1">
      <alignment horizontal="center" wrapText="1"/>
    </xf>
    <xf numFmtId="0" fontId="16" fillId="0" borderId="12" xfId="11" applyFont="1" applyBorder="1" applyAlignment="1">
      <alignment horizontal="center" wrapText="1"/>
    </xf>
    <xf numFmtId="1" fontId="10" fillId="0" borderId="23" xfId="11" applyNumberFormat="1" applyFont="1" applyBorder="1" applyAlignment="1" applyProtection="1">
      <alignment horizontal="center" vertical="center"/>
      <protection locked="0" hidden="1"/>
    </xf>
    <xf numFmtId="0" fontId="17" fillId="4" borderId="11" xfId="0" applyFont="1" applyFill="1" applyBorder="1" applyAlignment="1">
      <alignment horizontal="center"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31" fillId="5" borderId="10" xfId="0" applyFont="1" applyFill="1" applyBorder="1" applyAlignment="1">
      <alignment horizontal="center" vertical="center"/>
    </xf>
    <xf numFmtId="0" fontId="31" fillId="5" borderId="12" xfId="0" applyFont="1" applyFill="1" applyBorder="1" applyAlignment="1">
      <alignment horizontal="center" vertical="center"/>
    </xf>
    <xf numFmtId="0" fontId="17"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27" fillId="5" borderId="10" xfId="0" applyFont="1" applyFill="1" applyBorder="1" applyAlignment="1">
      <alignment horizontal="center" vertical="center"/>
    </xf>
    <xf numFmtId="0" fontId="27" fillId="5" borderId="12" xfId="0" applyFont="1" applyFill="1" applyBorder="1" applyAlignment="1">
      <alignment horizontal="center" vertical="center"/>
    </xf>
    <xf numFmtId="0" fontId="16" fillId="0" borderId="11" xfId="0" applyFont="1" applyFill="1" applyBorder="1" applyAlignment="1">
      <alignment horizontal="center" vertical="center"/>
    </xf>
    <xf numFmtId="0" fontId="23" fillId="4" borderId="0" xfId="0" applyFont="1" applyFill="1" applyAlignment="1">
      <alignment horizontal="center" vertical="center"/>
    </xf>
    <xf numFmtId="0" fontId="16" fillId="0" borderId="11" xfId="0" applyFont="1" applyFill="1" applyBorder="1" applyAlignment="1">
      <alignment horizontal="center" vertical="center" wrapText="1"/>
    </xf>
    <xf numFmtId="1" fontId="13" fillId="5" borderId="48" xfId="4" quotePrefix="1" applyNumberFormat="1"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4" borderId="6"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0" borderId="23" xfId="18" applyFont="1" applyBorder="1" applyAlignment="1">
      <alignment horizontal="center" vertical="center"/>
    </xf>
    <xf numFmtId="0" fontId="17" fillId="0" borderId="10" xfId="18" applyFont="1" applyBorder="1" applyAlignment="1">
      <alignment horizontal="center" vertical="center" wrapText="1"/>
    </xf>
    <xf numFmtId="0" fontId="17" fillId="0" borderId="12" xfId="18" applyFont="1" applyBorder="1" applyAlignment="1">
      <alignment horizontal="center" vertical="center" wrapText="1"/>
    </xf>
    <xf numFmtId="165" fontId="15" fillId="0" borderId="0" xfId="13" applyFont="1" applyFill="1" applyAlignment="1" applyProtection="1">
      <alignment horizontal="center" vertical="center"/>
    </xf>
    <xf numFmtId="165" fontId="12" fillId="0" borderId="0" xfId="13" quotePrefix="1" applyFont="1" applyFill="1" applyAlignment="1" applyProtection="1">
      <alignment horizontal="center" vertical="center"/>
    </xf>
    <xf numFmtId="165" fontId="16" fillId="0" borderId="23" xfId="13" applyFont="1" applyFill="1" applyBorder="1" applyAlignment="1" applyProtection="1">
      <alignment horizontal="center" vertical="center" wrapText="1"/>
    </xf>
    <xf numFmtId="165" fontId="16" fillId="0" borderId="10" xfId="13" quotePrefix="1" applyFont="1" applyFill="1" applyBorder="1" applyAlignment="1" applyProtection="1">
      <alignment horizontal="center" vertical="center" wrapText="1"/>
    </xf>
    <xf numFmtId="165" fontId="16" fillId="0" borderId="11" xfId="13" quotePrefix="1" applyFont="1" applyFill="1" applyBorder="1" applyAlignment="1" applyProtection="1">
      <alignment horizontal="center" vertical="center" wrapText="1"/>
    </xf>
    <xf numFmtId="165" fontId="16" fillId="0" borderId="12" xfId="13" quotePrefix="1" applyFont="1" applyFill="1" applyBorder="1" applyAlignment="1" applyProtection="1">
      <alignment horizontal="center" vertical="center" wrapText="1"/>
    </xf>
    <xf numFmtId="165" fontId="16" fillId="0" borderId="10" xfId="13" applyFont="1" applyFill="1" applyBorder="1" applyAlignment="1" applyProtection="1">
      <alignment horizontal="center" vertical="center" wrapText="1"/>
    </xf>
    <xf numFmtId="165" fontId="16" fillId="0" borderId="11" xfId="13" applyFont="1" applyFill="1" applyBorder="1" applyAlignment="1" applyProtection="1">
      <alignment horizontal="center" vertical="center" wrapText="1"/>
    </xf>
    <xf numFmtId="165" fontId="16" fillId="0" borderId="12" xfId="13" applyFont="1" applyFill="1" applyBorder="1" applyAlignment="1" applyProtection="1">
      <alignment horizontal="center" vertical="center" wrapText="1"/>
    </xf>
    <xf numFmtId="165" fontId="16" fillId="0" borderId="23" xfId="13" quotePrefix="1" applyFont="1" applyFill="1" applyBorder="1" applyAlignment="1" applyProtection="1">
      <alignment horizontal="center" vertical="center"/>
    </xf>
    <xf numFmtId="165" fontId="25" fillId="0" borderId="0" xfId="13" applyFont="1" applyFill="1" applyAlignment="1" applyProtection="1">
      <alignment horizontal="left" vertical="center" wrapText="1"/>
    </xf>
    <xf numFmtId="165" fontId="15" fillId="0" borderId="0" xfId="13" applyFont="1" applyFill="1" applyBorder="1" applyAlignment="1" applyProtection="1">
      <alignment horizontal="center" vertical="center"/>
    </xf>
    <xf numFmtId="165" fontId="16" fillId="0" borderId="15" xfId="13" applyFont="1" applyFill="1" applyBorder="1" applyAlignment="1" applyProtection="1">
      <alignment horizontal="center" vertical="center" wrapText="1"/>
    </xf>
    <xf numFmtId="165" fontId="16" fillId="0" borderId="16" xfId="13" applyFont="1" applyFill="1" applyBorder="1" applyAlignment="1" applyProtection="1">
      <alignment horizontal="center" vertical="center" wrapText="1"/>
    </xf>
    <xf numFmtId="165" fontId="16" fillId="0" borderId="16" xfId="13" quotePrefix="1" applyFont="1" applyFill="1" applyBorder="1" applyAlignment="1" applyProtection="1">
      <alignment horizontal="center" vertical="center" wrapText="1"/>
    </xf>
    <xf numFmtId="165" fontId="16" fillId="0" borderId="15" xfId="13" quotePrefix="1" applyFont="1" applyFill="1" applyBorder="1" applyAlignment="1" applyProtection="1">
      <alignment horizontal="center" vertical="center" wrapText="1"/>
    </xf>
    <xf numFmtId="165" fontId="25" fillId="0" borderId="0" xfId="13" applyFont="1" applyFill="1" applyAlignment="1" applyProtection="1">
      <alignment horizontal="left" vertical="center"/>
    </xf>
  </cellXfs>
  <cellStyles count="166">
    <cellStyle name="20% - Accent1 2" xfId="22" xr:uid="{00000000-0005-0000-0000-000000000000}"/>
    <cellStyle name="20% - Accent2 2" xfId="23" xr:uid="{00000000-0005-0000-0000-000001000000}"/>
    <cellStyle name="20% - Accent3 2" xfId="24" xr:uid="{00000000-0005-0000-0000-000002000000}"/>
    <cellStyle name="20% - Accent4 2" xfId="25" xr:uid="{00000000-0005-0000-0000-000003000000}"/>
    <cellStyle name="20% - Accent5 2" xfId="26" xr:uid="{00000000-0005-0000-0000-000004000000}"/>
    <cellStyle name="20% - Accent6 2" xfId="27" xr:uid="{00000000-0005-0000-0000-000005000000}"/>
    <cellStyle name="40% - Accent1 2" xfId="28" xr:uid="{00000000-0005-0000-0000-000006000000}"/>
    <cellStyle name="40% - Accent2 2" xfId="29" xr:uid="{00000000-0005-0000-0000-000007000000}"/>
    <cellStyle name="40% - Accent3 2" xfId="30" xr:uid="{00000000-0005-0000-0000-000008000000}"/>
    <cellStyle name="40% - Accent4 2" xfId="31" xr:uid="{00000000-0005-0000-0000-000009000000}"/>
    <cellStyle name="40% - Accent5 2" xfId="32" xr:uid="{00000000-0005-0000-0000-00000A000000}"/>
    <cellStyle name="40% - Accent6 2" xfId="33" xr:uid="{00000000-0005-0000-0000-00000B000000}"/>
    <cellStyle name="60% - Accent1 2" xfId="34" xr:uid="{00000000-0005-0000-0000-00000C000000}"/>
    <cellStyle name="60% - Accent2 2" xfId="35" xr:uid="{00000000-0005-0000-0000-00000D000000}"/>
    <cellStyle name="60% - Accent3 2" xfId="36" xr:uid="{00000000-0005-0000-0000-00000E000000}"/>
    <cellStyle name="60% - Accent4 2" xfId="37" xr:uid="{00000000-0005-0000-0000-00000F000000}"/>
    <cellStyle name="60% - Accent5 2" xfId="38" xr:uid="{00000000-0005-0000-0000-000010000000}"/>
    <cellStyle name="60% - Accent6 2" xfId="39" xr:uid="{00000000-0005-0000-0000-000011000000}"/>
    <cellStyle name="Accent1 2" xfId="40" xr:uid="{00000000-0005-0000-0000-000012000000}"/>
    <cellStyle name="Accent1 3" xfId="41" xr:uid="{00000000-0005-0000-0000-000013000000}"/>
    <cellStyle name="Accent2 2" xfId="42" xr:uid="{00000000-0005-0000-0000-000014000000}"/>
    <cellStyle name="Accent2 3" xfId="43" xr:uid="{00000000-0005-0000-0000-000015000000}"/>
    <cellStyle name="Accent3 2" xfId="44" xr:uid="{00000000-0005-0000-0000-000016000000}"/>
    <cellStyle name="Accent3 3" xfId="45" xr:uid="{00000000-0005-0000-0000-000017000000}"/>
    <cellStyle name="Accent4 2" xfId="46" xr:uid="{00000000-0005-0000-0000-000018000000}"/>
    <cellStyle name="Accent4 3" xfId="47" xr:uid="{00000000-0005-0000-0000-000019000000}"/>
    <cellStyle name="Accent5 2" xfId="48" xr:uid="{00000000-0005-0000-0000-00001A000000}"/>
    <cellStyle name="Accent5 3" xfId="49" xr:uid="{00000000-0005-0000-0000-00001B000000}"/>
    <cellStyle name="Accent6 2" xfId="50" xr:uid="{00000000-0005-0000-0000-00001C000000}"/>
    <cellStyle name="Accent6 3" xfId="51" xr:uid="{00000000-0005-0000-0000-00001D000000}"/>
    <cellStyle name="AttribBox" xfId="52" xr:uid="{00000000-0005-0000-0000-00001E000000}"/>
    <cellStyle name="Attribute" xfId="53" xr:uid="{00000000-0005-0000-0000-00001F000000}"/>
    <cellStyle name="Bad 2" xfId="54" xr:uid="{00000000-0005-0000-0000-000020000000}"/>
    <cellStyle name="Calculation 2" xfId="55" xr:uid="{00000000-0005-0000-0000-000021000000}"/>
    <cellStyle name="CategoryHeading" xfId="56" xr:uid="{00000000-0005-0000-0000-000022000000}"/>
    <cellStyle name="Check Cell 2" xfId="57" xr:uid="{00000000-0005-0000-0000-000023000000}"/>
    <cellStyle name="Comma" xfId="1" builtinId="3"/>
    <cellStyle name="Comma 2" xfId="58" xr:uid="{00000000-0005-0000-0000-000025000000}"/>
    <cellStyle name="Comma 2 2" xfId="59" xr:uid="{00000000-0005-0000-0000-000026000000}"/>
    <cellStyle name="Comma 2 2 2" xfId="60" xr:uid="{00000000-0005-0000-0000-000027000000}"/>
    <cellStyle name="Comma 2 2 3" xfId="163" xr:uid="{00000000-0005-0000-0000-000028000000}"/>
    <cellStyle name="Comma 2 3" xfId="162" xr:uid="{00000000-0005-0000-0000-000029000000}"/>
    <cellStyle name="Comma 3" xfId="61" xr:uid="{00000000-0005-0000-0000-00002A000000}"/>
    <cellStyle name="Comma 3 2" xfId="164" xr:uid="{00000000-0005-0000-0000-00002B000000}"/>
    <cellStyle name="Comma 4" xfId="62" xr:uid="{00000000-0005-0000-0000-00002C000000}"/>
    <cellStyle name="Comma 4 2" xfId="165" xr:uid="{00000000-0005-0000-0000-00002D000000}"/>
    <cellStyle name="Currency 2" xfId="63" xr:uid="{00000000-0005-0000-0000-00002F000000}"/>
    <cellStyle name="Currency 2 2" xfId="64" xr:uid="{00000000-0005-0000-0000-000030000000}"/>
    <cellStyle name="Euro" xfId="65" xr:uid="{00000000-0005-0000-0000-000031000000}"/>
    <cellStyle name="Explanatory Text 2" xfId="66" xr:uid="{00000000-0005-0000-0000-000032000000}"/>
    <cellStyle name="Formula0decimals" xfId="67" xr:uid="{00000000-0005-0000-0000-000033000000}"/>
    <cellStyle name="Formula0decimals 2" xfId="68" xr:uid="{00000000-0005-0000-0000-000034000000}"/>
    <cellStyle name="Formula1decimal" xfId="69" xr:uid="{00000000-0005-0000-0000-000035000000}"/>
    <cellStyle name="Formula1decimal 2" xfId="70" xr:uid="{00000000-0005-0000-0000-000036000000}"/>
    <cellStyle name="Formula2decimals" xfId="71" xr:uid="{00000000-0005-0000-0000-000037000000}"/>
    <cellStyle name="Formula2decimals 2" xfId="72" xr:uid="{00000000-0005-0000-0000-000038000000}"/>
    <cellStyle name="Formula4decimals" xfId="73" xr:uid="{00000000-0005-0000-0000-000039000000}"/>
    <cellStyle name="Formula4decimals 2" xfId="74" xr:uid="{00000000-0005-0000-0000-00003A000000}"/>
    <cellStyle name="FormulaProxy0decimals" xfId="75" xr:uid="{00000000-0005-0000-0000-00003B000000}"/>
    <cellStyle name="FormulaProxy0decimals 2" xfId="76" xr:uid="{00000000-0005-0000-0000-00003C000000}"/>
    <cellStyle name="french - Style1" xfId="77" xr:uid="{00000000-0005-0000-0000-00003D000000}"/>
    <cellStyle name="Good 2" xfId="78" xr:uid="{00000000-0005-0000-0000-00003E000000}"/>
    <cellStyle name="Heading 1 2" xfId="79" xr:uid="{00000000-0005-0000-0000-00003F000000}"/>
    <cellStyle name="Heading 2 2" xfId="80" xr:uid="{00000000-0005-0000-0000-000040000000}"/>
    <cellStyle name="Heading 3 2" xfId="81" xr:uid="{00000000-0005-0000-0000-000041000000}"/>
    <cellStyle name="Heading 4 2" xfId="82" xr:uid="{00000000-0005-0000-0000-000042000000}"/>
    <cellStyle name="Hyperlink" xfId="14" builtinId="8"/>
    <cellStyle name="Hyperlink 2" xfId="83" xr:uid="{00000000-0005-0000-0000-000044000000}"/>
    <cellStyle name="IAIS.FT_RCode" xfId="84" xr:uid="{00000000-0005-0000-0000-000045000000}"/>
    <cellStyle name="IAIS_BCR_Factor" xfId="85" xr:uid="{00000000-0005-0000-0000-000046000000}"/>
    <cellStyle name="Input 2" xfId="86" xr:uid="{00000000-0005-0000-0000-000047000000}"/>
    <cellStyle name="Input0decimals" xfId="87" xr:uid="{00000000-0005-0000-0000-000048000000}"/>
    <cellStyle name="Input0decimals 2" xfId="88" xr:uid="{00000000-0005-0000-0000-000049000000}"/>
    <cellStyle name="Input1decimals" xfId="89" xr:uid="{00000000-0005-0000-0000-00004A000000}"/>
    <cellStyle name="Input1decimals 2" xfId="90" xr:uid="{00000000-0005-0000-0000-00004B000000}"/>
    <cellStyle name="Input2decimals" xfId="91" xr:uid="{00000000-0005-0000-0000-00004C000000}"/>
    <cellStyle name="Input2decimals 2" xfId="92" xr:uid="{00000000-0005-0000-0000-00004D000000}"/>
    <cellStyle name="Input4decimals" xfId="93" xr:uid="{00000000-0005-0000-0000-00004E000000}"/>
    <cellStyle name="Input4decimals 2" xfId="94" xr:uid="{00000000-0005-0000-0000-00004F000000}"/>
    <cellStyle name="Lien hypertexte 2" xfId="95" xr:uid="{00000000-0005-0000-0000-000050000000}"/>
    <cellStyle name="Lien hypertexte 3" xfId="96" xr:uid="{00000000-0005-0000-0000-000051000000}"/>
    <cellStyle name="Linked Cell 2" xfId="97" xr:uid="{00000000-0005-0000-0000-000052000000}"/>
    <cellStyle name="MajorHeading" xfId="98" xr:uid="{00000000-0005-0000-0000-000053000000}"/>
    <cellStyle name="Neutral 2" xfId="99" xr:uid="{00000000-0005-0000-0000-000054000000}"/>
    <cellStyle name="Normal" xfId="0" builtinId="0"/>
    <cellStyle name="Normal 10" xfId="11" xr:uid="{00000000-0005-0000-0000-000056000000}"/>
    <cellStyle name="Normal 11" xfId="100" xr:uid="{00000000-0005-0000-0000-000057000000}"/>
    <cellStyle name="Normal 11 2" xfId="101" xr:uid="{00000000-0005-0000-0000-000058000000}"/>
    <cellStyle name="Normal 11 3" xfId="102" xr:uid="{00000000-0005-0000-0000-000059000000}"/>
    <cellStyle name="Normal 12" xfId="103" xr:uid="{00000000-0005-0000-0000-00005A000000}"/>
    <cellStyle name="Normal 12 11" xfId="104" xr:uid="{00000000-0005-0000-0000-00005B000000}"/>
    <cellStyle name="Normal 12 2" xfId="105" xr:uid="{00000000-0005-0000-0000-00005C000000}"/>
    <cellStyle name="Normal 13" xfId="106" xr:uid="{00000000-0005-0000-0000-00005D000000}"/>
    <cellStyle name="Normal 14" xfId="107" xr:uid="{00000000-0005-0000-0000-00005E000000}"/>
    <cellStyle name="Normal 15" xfId="9" xr:uid="{00000000-0005-0000-0000-00005F000000}"/>
    <cellStyle name="Normal 16" xfId="108" xr:uid="{00000000-0005-0000-0000-000060000000}"/>
    <cellStyle name="Normal 2" xfId="16" xr:uid="{00000000-0005-0000-0000-000061000000}"/>
    <cellStyle name="Normal 2 2" xfId="109" xr:uid="{00000000-0005-0000-0000-000062000000}"/>
    <cellStyle name="Normal 2 2 2" xfId="110" xr:uid="{00000000-0005-0000-0000-000063000000}"/>
    <cellStyle name="Normal 2 2 3" xfId="111" xr:uid="{00000000-0005-0000-0000-000064000000}"/>
    <cellStyle name="Normal 2 3" xfId="112" xr:uid="{00000000-0005-0000-0000-000065000000}"/>
    <cellStyle name="Normal 2 3 2" xfId="113" xr:uid="{00000000-0005-0000-0000-000066000000}"/>
    <cellStyle name="Normal 2 4" xfId="114" xr:uid="{00000000-0005-0000-0000-000067000000}"/>
    <cellStyle name="Normal 2 5" xfId="115" xr:uid="{00000000-0005-0000-0000-000068000000}"/>
    <cellStyle name="Normal 2 6" xfId="116" xr:uid="{00000000-0005-0000-0000-000069000000}"/>
    <cellStyle name="Normal 2 7" xfId="117" xr:uid="{00000000-0005-0000-0000-00006A000000}"/>
    <cellStyle name="Normal 2 8" xfId="118" xr:uid="{00000000-0005-0000-0000-00006B000000}"/>
    <cellStyle name="Normal 2 9" xfId="119" xr:uid="{00000000-0005-0000-0000-00006C000000}"/>
    <cellStyle name="Normal 3" xfId="18" xr:uid="{00000000-0005-0000-0000-00006D000000}"/>
    <cellStyle name="Normal 3 2" xfId="120" xr:uid="{00000000-0005-0000-0000-00006E000000}"/>
    <cellStyle name="Normal 3 3" xfId="121" xr:uid="{00000000-0005-0000-0000-00006F000000}"/>
    <cellStyle name="Normal 3 4" xfId="122" xr:uid="{00000000-0005-0000-0000-000070000000}"/>
    <cellStyle name="Normal 4" xfId="123" xr:uid="{00000000-0005-0000-0000-000071000000}"/>
    <cellStyle name="Normal 4 2" xfId="17" xr:uid="{00000000-0005-0000-0000-000072000000}"/>
    <cellStyle name="Normal 4 3" xfId="124" xr:uid="{00000000-0005-0000-0000-000073000000}"/>
    <cellStyle name="Normal 4 4" xfId="125" xr:uid="{00000000-0005-0000-0000-000074000000}"/>
    <cellStyle name="Normal 5" xfId="126" xr:uid="{00000000-0005-0000-0000-000075000000}"/>
    <cellStyle name="Normal 5 2" xfId="127" xr:uid="{00000000-0005-0000-0000-000076000000}"/>
    <cellStyle name="Normal 5 3" xfId="128" xr:uid="{00000000-0005-0000-0000-000077000000}"/>
    <cellStyle name="Normal 5 4" xfId="129" xr:uid="{00000000-0005-0000-0000-000078000000}"/>
    <cellStyle name="Normal 6" xfId="130" xr:uid="{00000000-0005-0000-0000-000079000000}"/>
    <cellStyle name="Normal 6 2" xfId="131" xr:uid="{00000000-0005-0000-0000-00007A000000}"/>
    <cellStyle name="Normal 7" xfId="132" xr:uid="{00000000-0005-0000-0000-00007B000000}"/>
    <cellStyle name="Normal 7 2" xfId="133" xr:uid="{00000000-0005-0000-0000-00007C000000}"/>
    <cellStyle name="Normal 7 2 2" xfId="134" xr:uid="{00000000-0005-0000-0000-00007D000000}"/>
    <cellStyle name="Normal 8" xfId="135" xr:uid="{00000000-0005-0000-0000-00007E000000}"/>
    <cellStyle name="Normal 9" xfId="6" xr:uid="{00000000-0005-0000-0000-00007F000000}"/>
    <cellStyle name="Normal_2020" xfId="7" xr:uid="{00000000-0005-0000-0000-000080000000}"/>
    <cellStyle name="Normal_CCOVER" xfId="3" xr:uid="{00000000-0005-0000-0000-000081000000}"/>
    <cellStyle name="Normal_CCOVER_85010" xfId="21" xr:uid="{00000000-0005-0000-0000-000083000000}"/>
    <cellStyle name="Normal_CPAGE1" xfId="12" xr:uid="{00000000-0005-0000-0000-000084000000}"/>
    <cellStyle name="Normal_CPAGE10&amp;" xfId="20" xr:uid="{00000000-0005-0000-0000-000086000000}"/>
    <cellStyle name="Normal_CPAGE13_90010" xfId="13" xr:uid="{00000000-0005-0000-0000-000088000000}"/>
    <cellStyle name="Normal_CPAGE2" xfId="8" xr:uid="{00000000-0005-0000-0000-000089000000}"/>
    <cellStyle name="Normal_CPAGE5&amp;6" xfId="10" xr:uid="{00000000-0005-0000-0000-00008A000000}"/>
    <cellStyle name="Normal_DRAFT_6_July31.03 (1)" xfId="4" xr:uid="{00000000-0005-0000-0000-00008B000000}"/>
    <cellStyle name="Normal_FPAGE1_90010" xfId="19" xr:uid="{00000000-0005-0000-0000-00008D000000}"/>
    <cellStyle name="Note 2" xfId="136" xr:uid="{00000000-0005-0000-0000-00008F000000}"/>
    <cellStyle name="OfWhich" xfId="137" xr:uid="{00000000-0005-0000-0000-000090000000}"/>
    <cellStyle name="Output 2" xfId="138" xr:uid="{00000000-0005-0000-0000-000091000000}"/>
    <cellStyle name="Percent" xfId="2" builtinId="5"/>
    <cellStyle name="Percent 2" xfId="139" xr:uid="{00000000-0005-0000-0000-000093000000}"/>
    <cellStyle name="Percent 2 2" xfId="140" xr:uid="{00000000-0005-0000-0000-000094000000}"/>
    <cellStyle name="Percent 2 3" xfId="141" xr:uid="{00000000-0005-0000-0000-000095000000}"/>
    <cellStyle name="Percent 3" xfId="142" xr:uid="{00000000-0005-0000-0000-000096000000}"/>
    <cellStyle name="Percent 3 2" xfId="143" xr:uid="{00000000-0005-0000-0000-000097000000}"/>
    <cellStyle name="Percent 4" xfId="144" xr:uid="{00000000-0005-0000-0000-000098000000}"/>
    <cellStyle name="QIS Heading 3" xfId="145" xr:uid="{00000000-0005-0000-0000-000099000000}"/>
    <cellStyle name="STYL0 - Style1" xfId="146" xr:uid="{00000000-0005-0000-0000-00009A000000}"/>
    <cellStyle name="STYL1 - Style2" xfId="147" xr:uid="{00000000-0005-0000-0000-00009B000000}"/>
    <cellStyle name="STYL2 - Style3" xfId="148" xr:uid="{00000000-0005-0000-0000-00009C000000}"/>
    <cellStyle name="STYL3 - Style4" xfId="149" xr:uid="{00000000-0005-0000-0000-00009D000000}"/>
    <cellStyle name="STYL4 - Style5" xfId="150" xr:uid="{00000000-0005-0000-0000-00009E000000}"/>
    <cellStyle name="STYL5 - Style6" xfId="151" xr:uid="{00000000-0005-0000-0000-00009F000000}"/>
    <cellStyle name="STYL6 - Style7" xfId="152" xr:uid="{00000000-0005-0000-0000-0000A0000000}"/>
    <cellStyle name="STYL7 - Style8" xfId="153" xr:uid="{00000000-0005-0000-0000-0000A1000000}"/>
    <cellStyle name="subtotals" xfId="154" xr:uid="{00000000-0005-0000-0000-0000A2000000}"/>
    <cellStyle name="Title 2" xfId="155" xr:uid="{00000000-0005-0000-0000-0000A3000000}"/>
    <cellStyle name="Titre 2" xfId="156" xr:uid="{00000000-0005-0000-0000-0000A4000000}"/>
    <cellStyle name="Total 2" xfId="157" xr:uid="{00000000-0005-0000-0000-0000A5000000}"/>
    <cellStyle name="Total 3" xfId="158" xr:uid="{00000000-0005-0000-0000-0000A6000000}"/>
    <cellStyle name="UnitValuation" xfId="5" xr:uid="{00000000-0005-0000-0000-0000A7000000}"/>
    <cellStyle name="Unlocked" xfId="159" xr:uid="{00000000-0005-0000-0000-0000A8000000}"/>
    <cellStyle name="Unlocked Input" xfId="15" xr:uid="{00000000-0005-0000-0000-0000A9000000}"/>
    <cellStyle name="Unlocked Input 2" xfId="160" xr:uid="{00000000-0005-0000-0000-0000AA000000}"/>
    <cellStyle name="Warning Text 2" xfId="161" xr:uid="{00000000-0005-0000-0000-0000AB000000}"/>
  </cellStyles>
  <dxfs count="0"/>
  <tableStyles count="0" defaultTableStyle="TableStyleMedium2" defaultPivotStyle="PivotStyleLight16"/>
  <colors>
    <mruColors>
      <color rgb="FFD8CEB8"/>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5.xml"/><Relationship Id="rId21" Type="http://schemas.openxmlformats.org/officeDocument/2006/relationships/worksheet" Target="worksheets/sheet21.xml"/><Relationship Id="rId34"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0</xdr:rowOff>
    </xdr:from>
    <xdr:to>
      <xdr:col>5</xdr:col>
      <xdr:colOff>428626</xdr:colOff>
      <xdr:row>0</xdr:row>
      <xdr:rowOff>299884</xdr:rowOff>
    </xdr:to>
    <xdr:pic>
      <xdr:nvPicPr>
        <xdr:cNvPr id="2" name="Picture 1" descr="image00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 y="0"/>
          <a:ext cx="4067174" cy="299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266700</xdr:colOff>
      <xdr:row>1</xdr:row>
      <xdr:rowOff>7620</xdr:rowOff>
    </xdr:to>
    <xdr:pic>
      <xdr:nvPicPr>
        <xdr:cNvPr id="3" name="Picture 2" descr="image00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175260</xdr:colOff>
      <xdr:row>1</xdr:row>
      <xdr:rowOff>22860</xdr:rowOff>
    </xdr:to>
    <xdr:pic>
      <xdr:nvPicPr>
        <xdr:cNvPr id="3" name="Picture 2" descr="image002">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262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167640</xdr:colOff>
      <xdr:row>0</xdr:row>
      <xdr:rowOff>339234</xdr:rowOff>
    </xdr:to>
    <xdr:pic>
      <xdr:nvPicPr>
        <xdr:cNvPr id="3" name="Picture 2" descr="image002">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657600" cy="339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7620</xdr:colOff>
      <xdr:row>1</xdr:row>
      <xdr:rowOff>7620</xdr:rowOff>
    </xdr:to>
    <xdr:pic>
      <xdr:nvPicPr>
        <xdr:cNvPr id="2" name="Picture 1" descr="image002">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47294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274320</xdr:colOff>
      <xdr:row>1</xdr:row>
      <xdr:rowOff>15240</xdr:rowOff>
    </xdr:to>
    <xdr:pic>
      <xdr:nvPicPr>
        <xdr:cNvPr id="2" name="Picture 1" descr="image002">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419100</xdr:colOff>
      <xdr:row>0</xdr:row>
      <xdr:rowOff>272978</xdr:rowOff>
    </xdr:to>
    <xdr:pic>
      <xdr:nvPicPr>
        <xdr:cNvPr id="2" name="Picture 1" descr="image002">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838200</xdr:colOff>
      <xdr:row>0</xdr:row>
      <xdr:rowOff>272978</xdr:rowOff>
    </xdr:to>
    <xdr:pic>
      <xdr:nvPicPr>
        <xdr:cNvPr id="2" name="Picture 1" descr="image002">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137160</xdr:colOff>
      <xdr:row>1</xdr:row>
      <xdr:rowOff>22860</xdr:rowOff>
    </xdr:to>
    <xdr:pic>
      <xdr:nvPicPr>
        <xdr:cNvPr id="2" name="Picture 1" descr="image002">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471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15240</xdr:rowOff>
    </xdr:to>
    <xdr:pic>
      <xdr:nvPicPr>
        <xdr:cNvPr id="2" name="Picture 1" descr="image002">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182880</xdr:colOff>
      <xdr:row>1</xdr:row>
      <xdr:rowOff>0</xdr:rowOff>
    </xdr:to>
    <xdr:pic>
      <xdr:nvPicPr>
        <xdr:cNvPr id="2" name="Picture 1" descr="image002">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1455420</xdr:colOff>
      <xdr:row>0</xdr:row>
      <xdr:rowOff>272978</xdr:rowOff>
    </xdr:to>
    <xdr:pic>
      <xdr:nvPicPr>
        <xdr:cNvPr id="2" name="Picture 1" descr="image00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472440</xdr:colOff>
      <xdr:row>1</xdr:row>
      <xdr:rowOff>30480</xdr:rowOff>
    </xdr:to>
    <xdr:pic>
      <xdr:nvPicPr>
        <xdr:cNvPr id="2" name="Picture 1" descr="image002">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1</xdr:row>
      <xdr:rowOff>15240</xdr:rowOff>
    </xdr:to>
    <xdr:pic>
      <xdr:nvPicPr>
        <xdr:cNvPr id="2" name="Picture 1" descr="image002">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1</xdr:row>
      <xdr:rowOff>15240</xdr:rowOff>
    </xdr:to>
    <xdr:pic>
      <xdr:nvPicPr>
        <xdr:cNvPr id="2" name="Picture 1" descr="image002">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1</xdr:row>
      <xdr:rowOff>15240</xdr:rowOff>
    </xdr:to>
    <xdr:pic>
      <xdr:nvPicPr>
        <xdr:cNvPr id="2" name="Picture 1" descr="image002">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464820</xdr:colOff>
      <xdr:row>1</xdr:row>
      <xdr:rowOff>15240</xdr:rowOff>
    </xdr:to>
    <xdr:pic>
      <xdr:nvPicPr>
        <xdr:cNvPr id="2" name="Picture 1" descr="image002">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23672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83820</xdr:colOff>
      <xdr:row>1</xdr:row>
      <xdr:rowOff>15240</xdr:rowOff>
    </xdr:to>
    <xdr:pic>
      <xdr:nvPicPr>
        <xdr:cNvPr id="2" name="Picture 1" descr="image002">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327660</xdr:colOff>
      <xdr:row>1</xdr:row>
      <xdr:rowOff>15240</xdr:rowOff>
    </xdr:to>
    <xdr:pic>
      <xdr:nvPicPr>
        <xdr:cNvPr id="2" name="Picture 1" descr="image002">
          <a:extLst>
            <a:ext uri="{FF2B5EF4-FFF2-40B4-BE49-F238E27FC236}">
              <a16:creationId xmlns:a16="http://schemas.microsoft.com/office/drawing/2014/main" id="{00000000-0008-0000-1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3967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449580</xdr:colOff>
      <xdr:row>0</xdr:row>
      <xdr:rowOff>251460</xdr:rowOff>
    </xdr:to>
    <xdr:pic>
      <xdr:nvPicPr>
        <xdr:cNvPr id="2" name="Picture 1" descr="image002">
          <a:extLst>
            <a:ext uri="{FF2B5EF4-FFF2-40B4-BE49-F238E27FC236}">
              <a16:creationId xmlns:a16="http://schemas.microsoft.com/office/drawing/2014/main" id="{00000000-0008-0000-1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910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121920</xdr:colOff>
      <xdr:row>1</xdr:row>
      <xdr:rowOff>15240</xdr:rowOff>
    </xdr:to>
    <xdr:pic>
      <xdr:nvPicPr>
        <xdr:cNvPr id="2" name="Picture 1" descr="image002">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137160</xdr:colOff>
      <xdr:row>0</xdr:row>
      <xdr:rowOff>312420</xdr:rowOff>
    </xdr:to>
    <xdr:pic>
      <xdr:nvPicPr>
        <xdr:cNvPr id="2" name="Picture 1" descr="image002">
          <a:extLst>
            <a:ext uri="{FF2B5EF4-FFF2-40B4-BE49-F238E27FC236}">
              <a16:creationId xmlns:a16="http://schemas.microsoft.com/office/drawing/2014/main" id="{00000000-0008-0000-1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911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198120</xdr:colOff>
      <xdr:row>0</xdr:row>
      <xdr:rowOff>272978</xdr:rowOff>
    </xdr:to>
    <xdr:pic>
      <xdr:nvPicPr>
        <xdr:cNvPr id="3" name="Picture 2" descr="image00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7002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510540</xdr:colOff>
      <xdr:row>1</xdr:row>
      <xdr:rowOff>0</xdr:rowOff>
    </xdr:to>
    <xdr:pic>
      <xdr:nvPicPr>
        <xdr:cNvPr id="2" name="Picture 1" descr="image002">
          <a:extLst>
            <a:ext uri="{FF2B5EF4-FFF2-40B4-BE49-F238E27FC236}">
              <a16:creationId xmlns:a16="http://schemas.microsoft.com/office/drawing/2014/main" id="{00000000-0008-0000-2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3776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xdr:rowOff>
    </xdr:from>
    <xdr:to>
      <xdr:col>2</xdr:col>
      <xdr:colOff>464820</xdr:colOff>
      <xdr:row>1</xdr:row>
      <xdr:rowOff>22860</xdr:rowOff>
    </xdr:to>
    <xdr:pic>
      <xdr:nvPicPr>
        <xdr:cNvPr id="2" name="Picture 1" descr="image00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4046220" cy="2819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3886200</xdr:colOff>
      <xdr:row>0</xdr:row>
      <xdr:rowOff>286506</xdr:rowOff>
    </xdr:to>
    <xdr:pic>
      <xdr:nvPicPr>
        <xdr:cNvPr id="2" name="Picture 1" descr="image00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86200" cy="286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7620</xdr:rowOff>
    </xdr:to>
    <xdr:pic>
      <xdr:nvPicPr>
        <xdr:cNvPr id="2" name="Picture 1" descr="image00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30480</xdr:rowOff>
    </xdr:to>
    <xdr:pic>
      <xdr:nvPicPr>
        <xdr:cNvPr id="2" name="Picture 1" descr="image002">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403860</xdr:colOff>
      <xdr:row>1</xdr:row>
      <xdr:rowOff>15240</xdr:rowOff>
    </xdr:to>
    <xdr:pic>
      <xdr:nvPicPr>
        <xdr:cNvPr id="3" name="Picture 2" descr="image00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693420</xdr:colOff>
      <xdr:row>1</xdr:row>
      <xdr:rowOff>38100</xdr:rowOff>
    </xdr:to>
    <xdr:pic>
      <xdr:nvPicPr>
        <xdr:cNvPr id="3" name="Picture 2" descr="image002">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5488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vmlDrawing" Target="../drawings/vmlDrawing3.vml"/><Relationship Id="rId5" Type="http://schemas.openxmlformats.org/officeDocument/2006/relationships/drawing" Target="../drawings/drawing10.xml"/><Relationship Id="rId4" Type="http://schemas.openxmlformats.org/officeDocument/2006/relationships/printerSettings" Target="../printerSettings/printerSettings3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vmlDrawing" Target="../drawings/vmlDrawing4.vml"/><Relationship Id="rId5" Type="http://schemas.openxmlformats.org/officeDocument/2006/relationships/drawing" Target="../drawings/drawing11.xml"/><Relationship Id="rId4" Type="http://schemas.openxmlformats.org/officeDocument/2006/relationships/printerSettings" Target="../printerSettings/printerSettings38.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5" Type="http://schemas.openxmlformats.org/officeDocument/2006/relationships/drawing" Target="../drawings/drawing12.xml"/><Relationship Id="rId4" Type="http://schemas.openxmlformats.org/officeDocument/2006/relationships/printerSettings" Target="../printerSettings/printerSettings4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5" Type="http://schemas.openxmlformats.org/officeDocument/2006/relationships/vmlDrawing" Target="../drawings/vmlDrawing5.vm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vmlDrawing" Target="../drawings/vmlDrawing6.vml"/><Relationship Id="rId5" Type="http://schemas.openxmlformats.org/officeDocument/2006/relationships/drawing" Target="../drawings/drawing14.xml"/><Relationship Id="rId4" Type="http://schemas.openxmlformats.org/officeDocument/2006/relationships/printerSettings" Target="../printerSettings/printerSettings49.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5" Type="http://schemas.openxmlformats.org/officeDocument/2006/relationships/drawing" Target="../drawings/drawing15.xml"/><Relationship Id="rId4" Type="http://schemas.openxmlformats.org/officeDocument/2006/relationships/printerSettings" Target="../printerSettings/printerSettings5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5" Type="http://schemas.openxmlformats.org/officeDocument/2006/relationships/drawing" Target="../drawings/drawing16.xml"/><Relationship Id="rId4" Type="http://schemas.openxmlformats.org/officeDocument/2006/relationships/printerSettings" Target="../printerSettings/printerSettings5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6" Type="http://schemas.openxmlformats.org/officeDocument/2006/relationships/vmlDrawing" Target="../drawings/vmlDrawing7.vml"/><Relationship Id="rId5" Type="http://schemas.openxmlformats.org/officeDocument/2006/relationships/drawing" Target="../drawings/drawing17.xml"/><Relationship Id="rId4" Type="http://schemas.openxmlformats.org/officeDocument/2006/relationships/printerSettings" Target="../printerSettings/printerSettings61.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6" Type="http://schemas.openxmlformats.org/officeDocument/2006/relationships/vmlDrawing" Target="../drawings/vmlDrawing8.vml"/><Relationship Id="rId5" Type="http://schemas.openxmlformats.org/officeDocument/2006/relationships/drawing" Target="../drawings/drawing18.xml"/><Relationship Id="rId4" Type="http://schemas.openxmlformats.org/officeDocument/2006/relationships/printerSettings" Target="../printerSettings/printerSettings65.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68.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vmlDrawing" Target="../drawings/vmlDrawing9.vml"/><Relationship Id="rId5" Type="http://schemas.openxmlformats.org/officeDocument/2006/relationships/drawing" Target="../drawings/drawing19.xml"/><Relationship Id="rId4" Type="http://schemas.openxmlformats.org/officeDocument/2006/relationships/printerSettings" Target="../printerSettings/printerSettings6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drawing" Target="../drawings/drawing2.xml"/><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6" Type="http://schemas.openxmlformats.org/officeDocument/2006/relationships/vmlDrawing" Target="../drawings/vmlDrawing10.vml"/><Relationship Id="rId5" Type="http://schemas.openxmlformats.org/officeDocument/2006/relationships/drawing" Target="../drawings/drawing20.xml"/><Relationship Id="rId4" Type="http://schemas.openxmlformats.org/officeDocument/2006/relationships/printerSettings" Target="../printerSettings/printerSettings73.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5" Type="http://schemas.openxmlformats.org/officeDocument/2006/relationships/drawing" Target="../drawings/drawing21.xml"/><Relationship Id="rId4" Type="http://schemas.openxmlformats.org/officeDocument/2006/relationships/printerSettings" Target="../printerSettings/printerSettings77.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80.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5" Type="http://schemas.openxmlformats.org/officeDocument/2006/relationships/drawing" Target="../drawings/drawing22.xml"/><Relationship Id="rId4" Type="http://schemas.openxmlformats.org/officeDocument/2006/relationships/printerSettings" Target="../printerSettings/printerSettings81.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drawing" Target="../drawings/drawing23.xml"/><Relationship Id="rId4" Type="http://schemas.openxmlformats.org/officeDocument/2006/relationships/printerSettings" Target="../printerSettings/printerSettings85.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88.bin"/><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 Id="rId5" Type="http://schemas.openxmlformats.org/officeDocument/2006/relationships/drawing" Target="../drawings/drawing24.xml"/><Relationship Id="rId4" Type="http://schemas.openxmlformats.org/officeDocument/2006/relationships/printerSettings" Target="../printerSettings/printerSettings89.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 Id="rId5" Type="http://schemas.openxmlformats.org/officeDocument/2006/relationships/drawing" Target="../drawings/drawing25.xml"/><Relationship Id="rId4" Type="http://schemas.openxmlformats.org/officeDocument/2006/relationships/printerSettings" Target="../printerSettings/printerSettings93.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5" Type="http://schemas.openxmlformats.org/officeDocument/2006/relationships/drawing" Target="../drawings/drawing26.xml"/><Relationship Id="rId4" Type="http://schemas.openxmlformats.org/officeDocument/2006/relationships/printerSettings" Target="../printerSettings/printerSettings9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5" Type="http://schemas.openxmlformats.org/officeDocument/2006/relationships/drawing" Target="../drawings/drawing27.xml"/><Relationship Id="rId4" Type="http://schemas.openxmlformats.org/officeDocument/2006/relationships/printerSettings" Target="../printerSettings/printerSettings101.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04.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5" Type="http://schemas.openxmlformats.org/officeDocument/2006/relationships/drawing" Target="../drawings/drawing28.xml"/><Relationship Id="rId4" Type="http://schemas.openxmlformats.org/officeDocument/2006/relationships/printerSettings" Target="../printerSettings/printerSettings105.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08.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5" Type="http://schemas.openxmlformats.org/officeDocument/2006/relationships/drawing" Target="../drawings/drawing29.xml"/><Relationship Id="rId4" Type="http://schemas.openxmlformats.org/officeDocument/2006/relationships/printerSettings" Target="../printerSettings/printerSettings10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12.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5" Type="http://schemas.openxmlformats.org/officeDocument/2006/relationships/drawing" Target="../drawings/drawing30.xml"/><Relationship Id="rId4" Type="http://schemas.openxmlformats.org/officeDocument/2006/relationships/printerSettings" Target="../printerSettings/printerSettings11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4.xml"/><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drawing" Target="../drawings/drawing6.xml"/><Relationship Id="rId4"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drawing" Target="../drawings/drawing7.xml"/><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vmlDrawing" Target="../drawings/vmlDrawing1.vml"/><Relationship Id="rId5" Type="http://schemas.openxmlformats.org/officeDocument/2006/relationships/drawing" Target="../drawings/drawing8.xml"/><Relationship Id="rId4"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vmlDrawing" Target="../drawings/vmlDrawing2.vml"/><Relationship Id="rId5" Type="http://schemas.openxmlformats.org/officeDocument/2006/relationships/drawing" Target="../drawings/drawing9.xml"/><Relationship Id="rId4"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transitionEntry="1" codeName="Sheet1">
    <pageSetUpPr fitToPage="1"/>
  </sheetPr>
  <dimension ref="A1:G21"/>
  <sheetViews>
    <sheetView tabSelected="1" zoomScaleNormal="100" workbookViewId="0">
      <selection activeCell="A3" sqref="A3:F3"/>
    </sheetView>
  </sheetViews>
  <sheetFormatPr defaultColWidth="9.7109375" defaultRowHeight="12.75"/>
  <cols>
    <col min="1" max="1" width="11.7109375" style="1" customWidth="1"/>
    <col min="2" max="2" width="15" style="1" customWidth="1"/>
    <col min="3" max="4" width="7.7109375" style="1" customWidth="1"/>
    <col min="5" max="5" width="11.140625" style="1" customWidth="1"/>
    <col min="6" max="6" width="35.7109375" style="1" customWidth="1"/>
    <col min="7" max="16384" width="9.7109375" style="1"/>
  </cols>
  <sheetData>
    <row r="1" spans="1:7" ht="37.9" customHeight="1">
      <c r="A1" s="463"/>
      <c r="B1" s="2"/>
      <c r="C1" s="463"/>
      <c r="D1" s="463"/>
      <c r="E1" s="463"/>
      <c r="F1" s="473" t="s">
        <v>539</v>
      </c>
    </row>
    <row r="2" spans="1:7" s="463" customFormat="1" ht="15.75">
      <c r="B2" s="2"/>
      <c r="F2" s="473"/>
    </row>
    <row r="3" spans="1:7" ht="33.6" customHeight="1">
      <c r="A3" s="772" t="s">
        <v>474</v>
      </c>
      <c r="B3" s="772"/>
      <c r="C3" s="772"/>
      <c r="D3" s="772"/>
      <c r="E3" s="772"/>
      <c r="F3" s="772"/>
    </row>
    <row r="4" spans="1:7" ht="23.25">
      <c r="A4" s="772" t="s">
        <v>463</v>
      </c>
      <c r="B4" s="772"/>
      <c r="C4" s="772"/>
      <c r="D4" s="772"/>
      <c r="E4" s="772"/>
      <c r="F4" s="772"/>
    </row>
    <row r="5" spans="1:7" ht="19.149999999999999" customHeight="1">
      <c r="A5" s="2" t="s">
        <v>475</v>
      </c>
      <c r="B5" s="463"/>
      <c r="C5" s="463"/>
      <c r="D5" s="463"/>
      <c r="E5" s="463"/>
      <c r="F5" s="463"/>
      <c r="G5" s="399"/>
    </row>
    <row r="6" spans="1:7" ht="20.45" customHeight="1">
      <c r="A6" s="774" t="s">
        <v>476</v>
      </c>
      <c r="B6" s="774"/>
      <c r="C6" s="773"/>
      <c r="D6" s="773"/>
      <c r="E6" s="773"/>
      <c r="F6" s="773"/>
      <c r="G6" s="400"/>
    </row>
    <row r="7" spans="1:7" ht="21" customHeight="1">
      <c r="A7" s="774" t="s">
        <v>477</v>
      </c>
      <c r="B7" s="774" t="s">
        <v>0</v>
      </c>
      <c r="C7" s="773"/>
      <c r="D7" s="773"/>
      <c r="E7" s="773"/>
      <c r="F7" s="773"/>
      <c r="G7" s="400"/>
    </row>
    <row r="8" spans="1:7" ht="15">
      <c r="A8" s="398"/>
      <c r="B8" s="398"/>
      <c r="C8" s="398"/>
      <c r="D8" s="398"/>
      <c r="E8" s="398"/>
      <c r="F8" s="398"/>
      <c r="G8" s="398"/>
    </row>
    <row r="9" spans="1:7" ht="15">
      <c r="A9" s="398"/>
      <c r="B9" s="398"/>
      <c r="C9" s="398"/>
      <c r="D9" s="398"/>
      <c r="E9" s="398"/>
      <c r="F9" s="398"/>
      <c r="G9" s="398"/>
    </row>
    <row r="10" spans="1:7" ht="23.45" customHeight="1">
      <c r="A10" s="474" t="s">
        <v>478</v>
      </c>
      <c r="B10" s="463"/>
      <c r="C10" s="463"/>
      <c r="D10" s="463"/>
      <c r="E10" s="463"/>
      <c r="F10" s="463"/>
      <c r="G10" s="399"/>
    </row>
    <row r="11" spans="1:7" ht="21" customHeight="1">
      <c r="A11" s="475" t="s">
        <v>479</v>
      </c>
      <c r="B11" s="475" t="s">
        <v>541</v>
      </c>
      <c r="C11" s="773"/>
      <c r="D11" s="773"/>
      <c r="E11" s="773"/>
      <c r="F11" s="773"/>
      <c r="G11" s="401"/>
    </row>
    <row r="12" spans="1:7" ht="21" customHeight="1">
      <c r="A12" s="475" t="s">
        <v>480</v>
      </c>
      <c r="B12" s="475" t="s">
        <v>542</v>
      </c>
      <c r="C12" s="773"/>
      <c r="D12" s="773"/>
      <c r="E12" s="773"/>
      <c r="F12" s="773"/>
      <c r="G12" s="399"/>
    </row>
    <row r="13" spans="1:7" ht="21" customHeight="1">
      <c r="A13" s="463" t="s">
        <v>481</v>
      </c>
      <c r="B13" s="475" t="s">
        <v>543</v>
      </c>
      <c r="C13" s="773"/>
      <c r="D13" s="773"/>
      <c r="E13" s="773"/>
      <c r="F13" s="773"/>
      <c r="G13" s="399"/>
    </row>
    <row r="14" spans="1:7" ht="15">
      <c r="A14" s="398"/>
      <c r="B14" s="398"/>
      <c r="C14" s="398"/>
      <c r="D14" s="398"/>
      <c r="E14" s="398"/>
      <c r="F14" s="398"/>
      <c r="G14" s="398"/>
    </row>
    <row r="15" spans="1:7" s="463" customFormat="1">
      <c r="A15" s="393"/>
      <c r="B15" s="393"/>
      <c r="C15" s="393"/>
      <c r="D15" s="393"/>
      <c r="E15" s="393"/>
      <c r="F15" s="393"/>
    </row>
    <row r="16" spans="1:7" s="394" customFormat="1" ht="64.150000000000006" customHeight="1">
      <c r="A16" s="778" t="s">
        <v>534</v>
      </c>
      <c r="B16" s="779"/>
      <c r="C16" s="779"/>
      <c r="D16" s="779"/>
      <c r="E16" s="779"/>
      <c r="F16" s="780"/>
      <c r="G16" s="396"/>
    </row>
    <row r="17" spans="1:7" s="394" customFormat="1" ht="31.15" customHeight="1">
      <c r="A17" s="775" t="s">
        <v>540</v>
      </c>
      <c r="B17" s="776"/>
      <c r="C17" s="776"/>
      <c r="D17" s="776"/>
      <c r="E17" s="776"/>
      <c r="F17" s="777"/>
      <c r="G17" s="396"/>
    </row>
    <row r="18" spans="1:7" s="394" customFormat="1" ht="18.600000000000001" customHeight="1">
      <c r="A18" s="476" t="s">
        <v>482</v>
      </c>
      <c r="B18" s="477"/>
      <c r="C18" s="477"/>
      <c r="D18" s="477"/>
      <c r="E18" s="477"/>
      <c r="F18" s="478"/>
      <c r="G18" s="396"/>
    </row>
    <row r="19" spans="1:7">
      <c r="A19" s="463"/>
      <c r="B19" s="463"/>
      <c r="C19" s="463"/>
      <c r="D19" s="463"/>
      <c r="E19" s="463"/>
      <c r="F19" s="463"/>
    </row>
    <row r="20" spans="1:7" ht="14.1" customHeight="1">
      <c r="A20" s="3"/>
      <c r="B20" s="3"/>
      <c r="C20" s="463"/>
      <c r="D20" s="463"/>
      <c r="E20" s="463"/>
      <c r="F20" s="463"/>
    </row>
    <row r="21" spans="1:7">
      <c r="A21" s="4"/>
      <c r="B21" s="463"/>
      <c r="C21" s="463"/>
      <c r="D21" s="463"/>
      <c r="E21" s="463"/>
      <c r="F21" s="727" t="s">
        <v>690</v>
      </c>
    </row>
  </sheetData>
  <customSheetViews>
    <customSheetView guid="{7C10E70B-CA2F-4DD3-A65F-D2F324708369}" scale="80" fitToPage="1">
      <selection activeCell="A2" sqref="A2:F2"/>
      <pageMargins left="0.39370078740157483" right="0.39370078740157483" top="0.39370078740157483" bottom="0.39370078740157483" header="0.51181102362204722" footer="0.51181102362204722"/>
      <printOptions horizontalCentered="1"/>
      <pageSetup scale="77" orientation="portrait" horizontalDpi="4294967292" verticalDpi="300" r:id="rId1"/>
      <headerFooter alignWithMargins="0"/>
    </customSheetView>
    <customSheetView guid="{EE1933C6-8392-46A4-85D3-94F99845B8F8}" fitToPage="1">
      <pageMargins left="0.39370078740157483" right="0.39370078740157483" top="0.39370078740157483" bottom="0.39370078740157483" header="0.51181102362204722" footer="0.51181102362204722"/>
      <printOptions horizontalCentered="1"/>
      <pageSetup scale="77" orientation="portrait" horizontalDpi="4294967292" verticalDpi="300" r:id="rId2"/>
      <headerFooter alignWithMargins="0"/>
    </customSheetView>
    <customSheetView guid="{10071406-5415-425D-948E-2D821A4F8DEB}" scale="80" fitToPage="1">
      <selection activeCell="A2" sqref="A2:F2"/>
      <pageMargins left="0.39370078740157483" right="0.39370078740157483" top="0.39370078740157483" bottom="0.39370078740157483" header="0.51181102362204722" footer="0.51181102362204722"/>
      <printOptions horizontalCentered="1"/>
      <pageSetup scale="77" orientation="portrait" horizontalDpi="4294967292" verticalDpi="300" r:id="rId3"/>
      <headerFooter alignWithMargins="0"/>
    </customSheetView>
  </customSheetViews>
  <mergeCells count="11">
    <mergeCell ref="A17:F17"/>
    <mergeCell ref="A7:B7"/>
    <mergeCell ref="C11:F11"/>
    <mergeCell ref="C12:F12"/>
    <mergeCell ref="C13:F13"/>
    <mergeCell ref="A16:F16"/>
    <mergeCell ref="A3:F3"/>
    <mergeCell ref="A4:F4"/>
    <mergeCell ref="C6:F6"/>
    <mergeCell ref="C7:F7"/>
    <mergeCell ref="A6:B6"/>
  </mergeCells>
  <printOptions horizontalCentered="1"/>
  <pageMargins left="0.39370078740157483" right="0.39370078740157483" top="0.39370078740157483" bottom="0.39370078740157483" header="0.39370078740157483" footer="0.39370078740157483"/>
  <pageSetup paperSize="5" orientation="portrait" horizontalDpi="4294967292" verticalDpi="300"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6">
    <pageSetUpPr fitToPage="1"/>
  </sheetPr>
  <dimension ref="A1:AJ83"/>
  <sheetViews>
    <sheetView showGridLines="0" zoomScaleNormal="100" workbookViewId="0">
      <selection activeCell="AJ77" sqref="AJ77"/>
    </sheetView>
  </sheetViews>
  <sheetFormatPr defaultColWidth="9.140625" defaultRowHeight="14.25"/>
  <cols>
    <col min="1" max="1" width="35" style="83" customWidth="1"/>
    <col min="2" max="2" width="8.5703125" style="83" customWidth="1"/>
    <col min="3" max="3" width="10.7109375" style="83" customWidth="1"/>
    <col min="4" max="4" width="2.7109375" style="83" customWidth="1"/>
    <col min="5" max="5" width="8.5703125" style="83" customWidth="1"/>
    <col min="6" max="6" width="10.7109375" style="83" customWidth="1"/>
    <col min="7" max="7" width="8.5703125" style="83" customWidth="1"/>
    <col min="8" max="8" width="10.7109375" style="83" customWidth="1"/>
    <col min="9" max="9" width="8.5703125" style="83" customWidth="1"/>
    <col min="10" max="35" width="10.7109375" style="83" customWidth="1"/>
    <col min="36" max="36" width="13.140625" style="83" customWidth="1"/>
    <col min="37" max="16384" width="9.140625" style="83"/>
  </cols>
  <sheetData>
    <row r="1" spans="1:36" ht="26.45" customHeight="1">
      <c r="A1" s="365"/>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450" t="s">
        <v>526</v>
      </c>
    </row>
    <row r="2" spans="1:36" ht="27" customHeight="1">
      <c r="A2" s="365"/>
      <c r="B2" s="630"/>
      <c r="C2" s="630"/>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450"/>
    </row>
    <row r="3" spans="1:36" ht="18" customHeight="1">
      <c r="A3" s="479" t="s">
        <v>538</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526"/>
      <c r="AJ3" s="481" t="s">
        <v>536</v>
      </c>
    </row>
    <row r="4" spans="1:36" s="84" customFormat="1" ht="15.6" customHeight="1">
      <c r="A4" s="822" t="s">
        <v>145</v>
      </c>
      <c r="B4" s="822"/>
      <c r="C4" s="823"/>
      <c r="D4" s="823"/>
      <c r="E4" s="823"/>
      <c r="F4" s="823"/>
      <c r="G4" s="823"/>
      <c r="H4" s="823"/>
      <c r="I4" s="823"/>
      <c r="J4" s="823"/>
      <c r="K4" s="823"/>
      <c r="L4" s="823"/>
      <c r="M4" s="823"/>
      <c r="N4" s="823"/>
      <c r="O4" s="823"/>
      <c r="P4" s="823"/>
      <c r="Q4" s="823"/>
      <c r="R4" s="823"/>
      <c r="S4" s="823"/>
      <c r="T4" s="823"/>
      <c r="U4" s="823"/>
      <c r="V4" s="823"/>
      <c r="W4" s="823"/>
      <c r="X4" s="823"/>
      <c r="Y4" s="823"/>
      <c r="Z4" s="823"/>
      <c r="AA4" s="823"/>
      <c r="AB4" s="823"/>
      <c r="AC4" s="823"/>
      <c r="AD4" s="823"/>
      <c r="AE4" s="823"/>
      <c r="AF4" s="823"/>
      <c r="AG4" s="823"/>
      <c r="AH4" s="823"/>
      <c r="AI4" s="823"/>
      <c r="AJ4" s="823"/>
    </row>
    <row r="5" spans="1:36" ht="18">
      <c r="A5" s="840" t="s">
        <v>121</v>
      </c>
      <c r="B5" s="840"/>
      <c r="C5" s="840"/>
      <c r="D5" s="840"/>
      <c r="E5" s="840"/>
      <c r="F5" s="840"/>
      <c r="G5" s="840"/>
      <c r="H5" s="840"/>
      <c r="I5" s="840"/>
      <c r="J5" s="840"/>
      <c r="K5" s="840"/>
      <c r="L5" s="840"/>
      <c r="M5" s="840"/>
      <c r="N5" s="840"/>
      <c r="O5" s="840"/>
      <c r="P5" s="840"/>
      <c r="Q5" s="840"/>
      <c r="R5" s="840"/>
      <c r="S5" s="840"/>
      <c r="T5" s="840"/>
      <c r="U5" s="840"/>
      <c r="V5" s="840"/>
      <c r="W5" s="840"/>
      <c r="X5" s="840"/>
      <c r="Y5" s="840"/>
      <c r="Z5" s="840"/>
      <c r="AA5" s="840"/>
      <c r="AB5" s="840"/>
      <c r="AC5" s="840"/>
      <c r="AD5" s="840"/>
      <c r="AE5" s="840"/>
      <c r="AF5" s="840"/>
      <c r="AG5" s="840"/>
      <c r="AH5" s="840"/>
      <c r="AI5" s="840"/>
      <c r="AJ5" s="840"/>
    </row>
    <row r="6" spans="1:36" ht="18">
      <c r="A6" s="840" t="s">
        <v>523</v>
      </c>
      <c r="B6" s="840"/>
      <c r="C6" s="840"/>
      <c r="D6" s="840"/>
      <c r="E6" s="840"/>
      <c r="F6" s="840"/>
      <c r="G6" s="840"/>
      <c r="H6" s="840"/>
      <c r="I6" s="840"/>
      <c r="J6" s="840"/>
      <c r="K6" s="840"/>
      <c r="L6" s="840"/>
      <c r="M6" s="840"/>
      <c r="N6" s="840"/>
      <c r="O6" s="840"/>
      <c r="P6" s="840"/>
      <c r="Q6" s="840"/>
      <c r="R6" s="840"/>
      <c r="S6" s="840"/>
      <c r="T6" s="840"/>
      <c r="U6" s="840"/>
      <c r="V6" s="840"/>
      <c r="W6" s="840"/>
      <c r="X6" s="840"/>
      <c r="Y6" s="840"/>
      <c r="Z6" s="840"/>
      <c r="AA6" s="840"/>
      <c r="AB6" s="840"/>
      <c r="AC6" s="840"/>
      <c r="AD6" s="840"/>
      <c r="AE6" s="840"/>
      <c r="AF6" s="840"/>
      <c r="AG6" s="840"/>
      <c r="AH6" s="840"/>
      <c r="AI6" s="840"/>
      <c r="AJ6" s="840"/>
    </row>
    <row r="7" spans="1:36" s="85" customFormat="1" ht="14.45" customHeight="1">
      <c r="A7" s="846" t="s">
        <v>3</v>
      </c>
      <c r="B7" s="846"/>
      <c r="C7" s="846"/>
      <c r="D7" s="846"/>
      <c r="E7" s="846"/>
      <c r="F7" s="846"/>
      <c r="G7" s="846"/>
      <c r="H7" s="846"/>
      <c r="I7" s="846"/>
      <c r="J7" s="846"/>
      <c r="K7" s="846"/>
      <c r="L7" s="846"/>
      <c r="M7" s="846"/>
      <c r="N7" s="846"/>
      <c r="O7" s="846"/>
      <c r="P7" s="846"/>
      <c r="Q7" s="846"/>
      <c r="R7" s="846"/>
      <c r="S7" s="846"/>
      <c r="T7" s="846"/>
      <c r="U7" s="846"/>
      <c r="V7" s="846"/>
      <c r="W7" s="846"/>
      <c r="X7" s="846"/>
      <c r="Y7" s="846"/>
      <c r="Z7" s="846"/>
      <c r="AA7" s="846"/>
      <c r="AB7" s="846"/>
      <c r="AC7" s="846"/>
      <c r="AD7" s="846"/>
      <c r="AE7" s="846"/>
      <c r="AF7" s="846"/>
      <c r="AG7" s="846"/>
      <c r="AH7" s="846"/>
      <c r="AI7" s="846"/>
      <c r="AJ7" s="846"/>
    </row>
    <row r="8" spans="1:36" s="85" customFormat="1" ht="14.45" customHeight="1"/>
    <row r="9" spans="1:36" s="84" customFormat="1" ht="16.149999999999999" customHeight="1">
      <c r="C9" s="86"/>
      <c r="D9" s="86"/>
      <c r="E9" s="842" t="s">
        <v>123</v>
      </c>
      <c r="F9" s="842"/>
      <c r="G9" s="842"/>
      <c r="H9" s="842"/>
      <c r="I9" s="842"/>
      <c r="J9" s="842"/>
      <c r="K9" s="842"/>
      <c r="L9" s="842"/>
      <c r="M9" s="842"/>
      <c r="N9" s="842"/>
      <c r="O9" s="842"/>
      <c r="P9" s="842"/>
      <c r="Q9" s="842"/>
      <c r="R9" s="842"/>
      <c r="S9" s="842"/>
      <c r="T9" s="842"/>
      <c r="U9" s="842" t="s">
        <v>124</v>
      </c>
      <c r="V9" s="842"/>
      <c r="W9" s="842"/>
      <c r="X9" s="842"/>
      <c r="Y9" s="842"/>
      <c r="Z9" s="842"/>
      <c r="AA9" s="842"/>
      <c r="AB9" s="842"/>
      <c r="AC9" s="842"/>
      <c r="AD9" s="842"/>
      <c r="AE9" s="842"/>
      <c r="AF9" s="842"/>
      <c r="AG9" s="842"/>
      <c r="AH9" s="842"/>
      <c r="AI9" s="842"/>
      <c r="AJ9" s="842"/>
    </row>
    <row r="10" spans="1:36" s="84" customFormat="1" ht="22.9" customHeight="1">
      <c r="B10" s="842" t="s">
        <v>130</v>
      </c>
      <c r="C10" s="842"/>
      <c r="D10" s="98"/>
      <c r="E10" s="839" t="s">
        <v>135</v>
      </c>
      <c r="F10" s="839"/>
      <c r="G10" s="830" t="s">
        <v>136</v>
      </c>
      <c r="H10" s="831"/>
      <c r="I10" s="830" t="s">
        <v>137</v>
      </c>
      <c r="J10" s="831"/>
      <c r="K10" s="830" t="s">
        <v>138</v>
      </c>
      <c r="L10" s="831"/>
      <c r="M10" s="830" t="s">
        <v>139</v>
      </c>
      <c r="N10" s="831"/>
      <c r="O10" s="830" t="s">
        <v>140</v>
      </c>
      <c r="P10" s="831"/>
      <c r="Q10" s="830" t="s">
        <v>141</v>
      </c>
      <c r="R10" s="831"/>
      <c r="S10" s="833" t="s">
        <v>130</v>
      </c>
      <c r="T10" s="834"/>
      <c r="U10" s="839" t="s">
        <v>135</v>
      </c>
      <c r="V10" s="839"/>
      <c r="W10" s="830" t="s">
        <v>136</v>
      </c>
      <c r="X10" s="831"/>
      <c r="Y10" s="830" t="s">
        <v>137</v>
      </c>
      <c r="Z10" s="831"/>
      <c r="AA10" s="830" t="s">
        <v>138</v>
      </c>
      <c r="AB10" s="831"/>
      <c r="AC10" s="830" t="s">
        <v>139</v>
      </c>
      <c r="AD10" s="831"/>
      <c r="AE10" s="830" t="s">
        <v>140</v>
      </c>
      <c r="AF10" s="831"/>
      <c r="AG10" s="830" t="s">
        <v>141</v>
      </c>
      <c r="AH10" s="831"/>
      <c r="AI10" s="833" t="s">
        <v>130</v>
      </c>
      <c r="AJ10" s="834"/>
    </row>
    <row r="11" spans="1:36" s="84" customFormat="1" ht="13.9" customHeight="1">
      <c r="A11" s="528"/>
      <c r="B11" s="263"/>
      <c r="C11" s="348"/>
      <c r="D11" s="265"/>
      <c r="E11" s="262"/>
      <c r="F11" s="332"/>
      <c r="G11" s="265"/>
      <c r="H11" s="332"/>
      <c r="I11" s="265"/>
      <c r="J11" s="332"/>
      <c r="K11" s="265"/>
      <c r="L11" s="332"/>
      <c r="M11" s="265"/>
      <c r="N11" s="332"/>
      <c r="O11" s="265"/>
      <c r="P11" s="332"/>
      <c r="Q11" s="265"/>
      <c r="R11" s="332"/>
      <c r="S11" s="265"/>
      <c r="T11" s="332"/>
      <c r="U11" s="262"/>
      <c r="V11" s="348"/>
      <c r="W11" s="265"/>
      <c r="X11" s="348"/>
      <c r="Y11" s="265"/>
      <c r="Z11" s="348"/>
      <c r="AA11" s="265"/>
      <c r="AB11" s="348"/>
      <c r="AC11" s="265"/>
      <c r="AD11" s="348"/>
      <c r="AE11" s="265"/>
      <c r="AF11" s="348"/>
      <c r="AG11" s="265"/>
      <c r="AH11" s="348"/>
      <c r="AI11" s="265"/>
      <c r="AJ11" s="348"/>
    </row>
    <row r="12" spans="1:36" s="84" customFormat="1" ht="13.9" customHeight="1">
      <c r="A12" s="423" t="s">
        <v>148</v>
      </c>
      <c r="B12" s="246">
        <v>3030010110</v>
      </c>
      <c r="C12" s="342"/>
      <c r="D12" s="260"/>
      <c r="E12" s="844"/>
      <c r="F12" s="845"/>
      <c r="G12" s="246">
        <f t="shared" ref="G12:G23" si="0">B12+2000</f>
        <v>3030012110</v>
      </c>
      <c r="H12" s="344"/>
      <c r="I12" s="246">
        <f t="shared" ref="I12:I23" si="1">B12+3000</f>
        <v>3030013110</v>
      </c>
      <c r="J12" s="344"/>
      <c r="K12" s="311">
        <f t="shared" ref="K12:K23" si="2">B12+4000</f>
        <v>3030014110</v>
      </c>
      <c r="L12" s="344"/>
      <c r="M12" s="246">
        <f t="shared" ref="M12:M23" si="3">B12+5000</f>
        <v>3030015110</v>
      </c>
      <c r="N12" s="344"/>
      <c r="O12" s="311">
        <f t="shared" ref="O12:O23" si="4">B12+6000</f>
        <v>3030016110</v>
      </c>
      <c r="P12" s="344"/>
      <c r="Q12" s="246">
        <f t="shared" ref="Q12:Q23" si="5">B12+7000</f>
        <v>3030017110</v>
      </c>
      <c r="R12" s="344"/>
      <c r="S12" s="246">
        <f t="shared" ref="S12:S23" si="6">B12+9000</f>
        <v>3030019110</v>
      </c>
      <c r="T12" s="342"/>
      <c r="U12" s="844"/>
      <c r="V12" s="845"/>
      <c r="W12" s="246">
        <f t="shared" ref="W12:W23" si="7">B12+12000</f>
        <v>3030022110</v>
      </c>
      <c r="X12" s="344"/>
      <c r="Y12" s="246">
        <f t="shared" ref="Y12:Y23" si="8">B12+13000</f>
        <v>3030023110</v>
      </c>
      <c r="Z12" s="344"/>
      <c r="AA12" s="246">
        <f t="shared" ref="AA12:AA23" si="9">B12+14000</f>
        <v>3030024110</v>
      </c>
      <c r="AB12" s="344"/>
      <c r="AC12" s="246">
        <f t="shared" ref="AC12:AC23" si="10">B12+15000</f>
        <v>3030025110</v>
      </c>
      <c r="AD12" s="344"/>
      <c r="AE12" s="246">
        <f t="shared" ref="AE12:AE23" si="11">B12+16000</f>
        <v>3030026110</v>
      </c>
      <c r="AF12" s="344"/>
      <c r="AG12" s="246">
        <f t="shared" ref="AG12:AG23" si="12">B12+17000</f>
        <v>3030027110</v>
      </c>
      <c r="AH12" s="344"/>
      <c r="AI12" s="246">
        <f t="shared" ref="AI12:AI23" si="13">B12+19000</f>
        <v>3030029110</v>
      </c>
      <c r="AJ12" s="342"/>
    </row>
    <row r="13" spans="1:36" s="84" customFormat="1" ht="13.9" customHeight="1">
      <c r="A13" s="423" t="s">
        <v>30</v>
      </c>
      <c r="B13" s="246">
        <v>3030010120</v>
      </c>
      <c r="C13" s="342"/>
      <c r="D13" s="260"/>
      <c r="E13" s="246">
        <f t="shared" ref="E13:E23" si="14">B13+1000</f>
        <v>3030011120</v>
      </c>
      <c r="F13" s="344"/>
      <c r="G13" s="246">
        <f t="shared" ref="G13:G22" si="15">B13+2000</f>
        <v>3030012120</v>
      </c>
      <c r="H13" s="344"/>
      <c r="I13" s="246">
        <f t="shared" ref="I13:I22" si="16">B13+3000</f>
        <v>3030013120</v>
      </c>
      <c r="J13" s="344"/>
      <c r="K13" s="311">
        <f t="shared" ref="K13:K22" si="17">B13+4000</f>
        <v>3030014120</v>
      </c>
      <c r="L13" s="344"/>
      <c r="M13" s="246">
        <f t="shared" ref="M13:M22" si="18">B13+5000</f>
        <v>3030015120</v>
      </c>
      <c r="N13" s="344"/>
      <c r="O13" s="311">
        <f t="shared" ref="O13:O22" si="19">B13+6000</f>
        <v>3030016120</v>
      </c>
      <c r="P13" s="344"/>
      <c r="Q13" s="246">
        <f t="shared" ref="Q13:Q22" si="20">B13+7000</f>
        <v>3030017120</v>
      </c>
      <c r="R13" s="344"/>
      <c r="S13" s="246">
        <f t="shared" si="6"/>
        <v>3030019120</v>
      </c>
      <c r="T13" s="342"/>
      <c r="U13" s="246">
        <f t="shared" ref="U13:U23" si="21">B13+11000</f>
        <v>3030021120</v>
      </c>
      <c r="V13" s="344"/>
      <c r="W13" s="246">
        <f t="shared" ref="W13:W22" si="22">B13+12000</f>
        <v>3030022120</v>
      </c>
      <c r="X13" s="344"/>
      <c r="Y13" s="246">
        <f t="shared" ref="Y13:Y22" si="23">B13+13000</f>
        <v>3030023120</v>
      </c>
      <c r="Z13" s="344"/>
      <c r="AA13" s="246">
        <f t="shared" ref="AA13:AA22" si="24">B13+14000</f>
        <v>3030024120</v>
      </c>
      <c r="AB13" s="344"/>
      <c r="AC13" s="246">
        <f t="shared" ref="AC13:AC22" si="25">B13+15000</f>
        <v>3030025120</v>
      </c>
      <c r="AD13" s="344"/>
      <c r="AE13" s="246">
        <f t="shared" ref="AE13:AE22" si="26">B13+16000</f>
        <v>3030026120</v>
      </c>
      <c r="AF13" s="344"/>
      <c r="AG13" s="246">
        <f t="shared" ref="AG13:AG22" si="27">B13+17000</f>
        <v>3030027120</v>
      </c>
      <c r="AH13" s="344"/>
      <c r="AI13" s="246">
        <f t="shared" si="13"/>
        <v>3030029120</v>
      </c>
      <c r="AJ13" s="342"/>
    </row>
    <row r="14" spans="1:36" s="84" customFormat="1" ht="13.9" customHeight="1">
      <c r="A14" s="423" t="s">
        <v>31</v>
      </c>
      <c r="B14" s="246">
        <v>3030010130</v>
      </c>
      <c r="C14" s="342"/>
      <c r="D14" s="260"/>
      <c r="E14" s="246">
        <f t="shared" si="14"/>
        <v>3030011130</v>
      </c>
      <c r="F14" s="344"/>
      <c r="G14" s="246">
        <f t="shared" si="15"/>
        <v>3030012130</v>
      </c>
      <c r="H14" s="344"/>
      <c r="I14" s="246">
        <f t="shared" si="16"/>
        <v>3030013130</v>
      </c>
      <c r="J14" s="344"/>
      <c r="K14" s="311">
        <f t="shared" si="17"/>
        <v>3030014130</v>
      </c>
      <c r="L14" s="344"/>
      <c r="M14" s="246">
        <f t="shared" si="18"/>
        <v>3030015130</v>
      </c>
      <c r="N14" s="344"/>
      <c r="O14" s="311">
        <f t="shared" si="19"/>
        <v>3030016130</v>
      </c>
      <c r="P14" s="344"/>
      <c r="Q14" s="246">
        <f t="shared" si="20"/>
        <v>3030017130</v>
      </c>
      <c r="R14" s="344"/>
      <c r="S14" s="246">
        <f t="shared" si="6"/>
        <v>3030019130</v>
      </c>
      <c r="T14" s="342"/>
      <c r="U14" s="246">
        <f t="shared" si="21"/>
        <v>3030021130</v>
      </c>
      <c r="V14" s="344"/>
      <c r="W14" s="246">
        <f t="shared" si="22"/>
        <v>3030022130</v>
      </c>
      <c r="X14" s="344"/>
      <c r="Y14" s="246">
        <f t="shared" si="23"/>
        <v>3030023130</v>
      </c>
      <c r="Z14" s="344"/>
      <c r="AA14" s="246">
        <f t="shared" si="24"/>
        <v>3030024130</v>
      </c>
      <c r="AB14" s="344"/>
      <c r="AC14" s="246">
        <f t="shared" si="25"/>
        <v>3030025130</v>
      </c>
      <c r="AD14" s="344"/>
      <c r="AE14" s="246">
        <f t="shared" si="26"/>
        <v>3030026130</v>
      </c>
      <c r="AF14" s="344"/>
      <c r="AG14" s="246">
        <f t="shared" si="27"/>
        <v>3030027130</v>
      </c>
      <c r="AH14" s="344"/>
      <c r="AI14" s="246">
        <f t="shared" si="13"/>
        <v>3030029130</v>
      </c>
      <c r="AJ14" s="342"/>
    </row>
    <row r="15" spans="1:36" s="84" customFormat="1" ht="13.9" customHeight="1">
      <c r="A15" s="423" t="s">
        <v>32</v>
      </c>
      <c r="B15" s="246">
        <v>3030010140</v>
      </c>
      <c r="C15" s="342"/>
      <c r="D15" s="260"/>
      <c r="E15" s="246">
        <f t="shared" si="14"/>
        <v>3030011140</v>
      </c>
      <c r="F15" s="344"/>
      <c r="G15" s="246">
        <f t="shared" si="15"/>
        <v>3030012140</v>
      </c>
      <c r="H15" s="344"/>
      <c r="I15" s="246">
        <f t="shared" si="16"/>
        <v>3030013140</v>
      </c>
      <c r="J15" s="344"/>
      <c r="K15" s="311">
        <f t="shared" si="17"/>
        <v>3030014140</v>
      </c>
      <c r="L15" s="344"/>
      <c r="M15" s="246">
        <f t="shared" si="18"/>
        <v>3030015140</v>
      </c>
      <c r="N15" s="344"/>
      <c r="O15" s="311">
        <f t="shared" si="19"/>
        <v>3030016140</v>
      </c>
      <c r="P15" s="344"/>
      <c r="Q15" s="246">
        <f t="shared" si="20"/>
        <v>3030017140</v>
      </c>
      <c r="R15" s="344"/>
      <c r="S15" s="246">
        <f t="shared" si="6"/>
        <v>3030019140</v>
      </c>
      <c r="T15" s="342"/>
      <c r="U15" s="246">
        <f t="shared" si="21"/>
        <v>3030021140</v>
      </c>
      <c r="V15" s="344"/>
      <c r="W15" s="246">
        <f t="shared" si="22"/>
        <v>3030022140</v>
      </c>
      <c r="X15" s="344"/>
      <c r="Y15" s="246">
        <f t="shared" si="23"/>
        <v>3030023140</v>
      </c>
      <c r="Z15" s="344"/>
      <c r="AA15" s="246">
        <f t="shared" si="24"/>
        <v>3030024140</v>
      </c>
      <c r="AB15" s="344"/>
      <c r="AC15" s="246">
        <f t="shared" si="25"/>
        <v>3030025140</v>
      </c>
      <c r="AD15" s="344"/>
      <c r="AE15" s="246">
        <f t="shared" si="26"/>
        <v>3030026140</v>
      </c>
      <c r="AF15" s="344"/>
      <c r="AG15" s="246">
        <f t="shared" si="27"/>
        <v>3030027140</v>
      </c>
      <c r="AH15" s="344"/>
      <c r="AI15" s="246">
        <f t="shared" si="13"/>
        <v>3030029140</v>
      </c>
      <c r="AJ15" s="342"/>
    </row>
    <row r="16" spans="1:36" s="84" customFormat="1" ht="13.9" customHeight="1">
      <c r="A16" s="423" t="s">
        <v>33</v>
      </c>
      <c r="B16" s="246">
        <v>3030010150</v>
      </c>
      <c r="C16" s="342"/>
      <c r="D16" s="260"/>
      <c r="E16" s="246">
        <f t="shared" si="14"/>
        <v>3030011150</v>
      </c>
      <c r="F16" s="344"/>
      <c r="G16" s="246">
        <f t="shared" si="15"/>
        <v>3030012150</v>
      </c>
      <c r="H16" s="344"/>
      <c r="I16" s="246">
        <f t="shared" si="16"/>
        <v>3030013150</v>
      </c>
      <c r="J16" s="344"/>
      <c r="K16" s="311">
        <f t="shared" si="17"/>
        <v>3030014150</v>
      </c>
      <c r="L16" s="344"/>
      <c r="M16" s="246">
        <f t="shared" si="18"/>
        <v>3030015150</v>
      </c>
      <c r="N16" s="344"/>
      <c r="O16" s="311">
        <f t="shared" si="19"/>
        <v>3030016150</v>
      </c>
      <c r="P16" s="344"/>
      <c r="Q16" s="246">
        <f t="shared" si="20"/>
        <v>3030017150</v>
      </c>
      <c r="R16" s="344"/>
      <c r="S16" s="246">
        <f t="shared" si="6"/>
        <v>3030019150</v>
      </c>
      <c r="T16" s="342"/>
      <c r="U16" s="246">
        <f t="shared" si="21"/>
        <v>3030021150</v>
      </c>
      <c r="V16" s="344"/>
      <c r="W16" s="246">
        <f t="shared" si="22"/>
        <v>3030022150</v>
      </c>
      <c r="X16" s="344"/>
      <c r="Y16" s="246">
        <f t="shared" si="23"/>
        <v>3030023150</v>
      </c>
      <c r="Z16" s="344"/>
      <c r="AA16" s="246">
        <f t="shared" si="24"/>
        <v>3030024150</v>
      </c>
      <c r="AB16" s="344"/>
      <c r="AC16" s="246">
        <f t="shared" si="25"/>
        <v>3030025150</v>
      </c>
      <c r="AD16" s="344"/>
      <c r="AE16" s="246">
        <f t="shared" si="26"/>
        <v>3030026150</v>
      </c>
      <c r="AF16" s="344"/>
      <c r="AG16" s="246">
        <f t="shared" si="27"/>
        <v>3030027150</v>
      </c>
      <c r="AH16" s="344"/>
      <c r="AI16" s="246">
        <f t="shared" si="13"/>
        <v>3030029150</v>
      </c>
      <c r="AJ16" s="342"/>
    </row>
    <row r="17" spans="1:36" s="84" customFormat="1" ht="13.9" customHeight="1">
      <c r="A17" s="423" t="s">
        <v>34</v>
      </c>
      <c r="B17" s="246">
        <v>3030010160</v>
      </c>
      <c r="C17" s="342"/>
      <c r="D17" s="260"/>
      <c r="E17" s="246">
        <f t="shared" si="14"/>
        <v>3030011160</v>
      </c>
      <c r="F17" s="344"/>
      <c r="G17" s="246">
        <f t="shared" si="15"/>
        <v>3030012160</v>
      </c>
      <c r="H17" s="344"/>
      <c r="I17" s="246">
        <f t="shared" si="16"/>
        <v>3030013160</v>
      </c>
      <c r="J17" s="344"/>
      <c r="K17" s="311">
        <f t="shared" si="17"/>
        <v>3030014160</v>
      </c>
      <c r="L17" s="344"/>
      <c r="M17" s="246">
        <f t="shared" si="18"/>
        <v>3030015160</v>
      </c>
      <c r="N17" s="344"/>
      <c r="O17" s="311">
        <f t="shared" si="19"/>
        <v>3030016160</v>
      </c>
      <c r="P17" s="344"/>
      <c r="Q17" s="246">
        <f t="shared" si="20"/>
        <v>3030017160</v>
      </c>
      <c r="R17" s="344"/>
      <c r="S17" s="246">
        <f t="shared" si="6"/>
        <v>3030019160</v>
      </c>
      <c r="T17" s="342"/>
      <c r="U17" s="246">
        <f t="shared" si="21"/>
        <v>3030021160</v>
      </c>
      <c r="V17" s="344"/>
      <c r="W17" s="246">
        <f t="shared" si="22"/>
        <v>3030022160</v>
      </c>
      <c r="X17" s="344"/>
      <c r="Y17" s="246">
        <f t="shared" si="23"/>
        <v>3030023160</v>
      </c>
      <c r="Z17" s="344"/>
      <c r="AA17" s="246">
        <f t="shared" si="24"/>
        <v>3030024160</v>
      </c>
      <c r="AB17" s="344"/>
      <c r="AC17" s="246">
        <f t="shared" si="25"/>
        <v>3030025160</v>
      </c>
      <c r="AD17" s="344"/>
      <c r="AE17" s="246">
        <f t="shared" si="26"/>
        <v>3030026160</v>
      </c>
      <c r="AF17" s="344"/>
      <c r="AG17" s="246">
        <f t="shared" si="27"/>
        <v>3030027160</v>
      </c>
      <c r="AH17" s="344"/>
      <c r="AI17" s="246">
        <f t="shared" si="13"/>
        <v>3030029160</v>
      </c>
      <c r="AJ17" s="342"/>
    </row>
    <row r="18" spans="1:36" s="84" customFormat="1" ht="13.9" customHeight="1">
      <c r="A18" s="423" t="s">
        <v>35</v>
      </c>
      <c r="B18" s="246">
        <v>3030010170</v>
      </c>
      <c r="C18" s="342"/>
      <c r="D18" s="260"/>
      <c r="E18" s="246">
        <f t="shared" si="14"/>
        <v>3030011170</v>
      </c>
      <c r="F18" s="344"/>
      <c r="G18" s="246">
        <f t="shared" si="15"/>
        <v>3030012170</v>
      </c>
      <c r="H18" s="344"/>
      <c r="I18" s="246">
        <f t="shared" si="16"/>
        <v>3030013170</v>
      </c>
      <c r="J18" s="344"/>
      <c r="K18" s="311">
        <f t="shared" si="17"/>
        <v>3030014170</v>
      </c>
      <c r="L18" s="344"/>
      <c r="M18" s="246">
        <f t="shared" si="18"/>
        <v>3030015170</v>
      </c>
      <c r="N18" s="344"/>
      <c r="O18" s="311">
        <f t="shared" si="19"/>
        <v>3030016170</v>
      </c>
      <c r="P18" s="344"/>
      <c r="Q18" s="246">
        <f t="shared" si="20"/>
        <v>3030017170</v>
      </c>
      <c r="R18" s="344"/>
      <c r="S18" s="246">
        <f t="shared" si="6"/>
        <v>3030019170</v>
      </c>
      <c r="T18" s="342"/>
      <c r="U18" s="246">
        <f t="shared" si="21"/>
        <v>3030021170</v>
      </c>
      <c r="V18" s="344"/>
      <c r="W18" s="246">
        <f t="shared" si="22"/>
        <v>3030022170</v>
      </c>
      <c r="X18" s="344"/>
      <c r="Y18" s="246">
        <f t="shared" si="23"/>
        <v>3030023170</v>
      </c>
      <c r="Z18" s="344"/>
      <c r="AA18" s="246">
        <f t="shared" si="24"/>
        <v>3030024170</v>
      </c>
      <c r="AB18" s="344"/>
      <c r="AC18" s="246">
        <f t="shared" si="25"/>
        <v>3030025170</v>
      </c>
      <c r="AD18" s="344"/>
      <c r="AE18" s="246">
        <f t="shared" si="26"/>
        <v>3030026170</v>
      </c>
      <c r="AF18" s="344"/>
      <c r="AG18" s="246">
        <f t="shared" si="27"/>
        <v>3030027170</v>
      </c>
      <c r="AH18" s="344"/>
      <c r="AI18" s="246">
        <f t="shared" si="13"/>
        <v>3030029170</v>
      </c>
      <c r="AJ18" s="342"/>
    </row>
    <row r="19" spans="1:36" s="84" customFormat="1" ht="13.9" customHeight="1">
      <c r="A19" s="423" t="s">
        <v>36</v>
      </c>
      <c r="B19" s="246">
        <v>3030010180</v>
      </c>
      <c r="C19" s="342"/>
      <c r="D19" s="260"/>
      <c r="E19" s="246">
        <f t="shared" si="14"/>
        <v>3030011180</v>
      </c>
      <c r="F19" s="344"/>
      <c r="G19" s="246">
        <f t="shared" si="15"/>
        <v>3030012180</v>
      </c>
      <c r="H19" s="344"/>
      <c r="I19" s="246">
        <f t="shared" si="16"/>
        <v>3030013180</v>
      </c>
      <c r="J19" s="344"/>
      <c r="K19" s="311">
        <f t="shared" si="17"/>
        <v>3030014180</v>
      </c>
      <c r="L19" s="344"/>
      <c r="M19" s="246">
        <f t="shared" si="18"/>
        <v>3030015180</v>
      </c>
      <c r="N19" s="344"/>
      <c r="O19" s="311">
        <f t="shared" si="19"/>
        <v>3030016180</v>
      </c>
      <c r="P19" s="344"/>
      <c r="Q19" s="246">
        <f t="shared" si="20"/>
        <v>3030017180</v>
      </c>
      <c r="R19" s="344"/>
      <c r="S19" s="246">
        <f t="shared" si="6"/>
        <v>3030019180</v>
      </c>
      <c r="T19" s="342"/>
      <c r="U19" s="246">
        <f t="shared" si="21"/>
        <v>3030021180</v>
      </c>
      <c r="V19" s="344"/>
      <c r="W19" s="246">
        <f t="shared" si="22"/>
        <v>3030022180</v>
      </c>
      <c r="X19" s="344"/>
      <c r="Y19" s="246">
        <f t="shared" si="23"/>
        <v>3030023180</v>
      </c>
      <c r="Z19" s="344"/>
      <c r="AA19" s="246">
        <f t="shared" si="24"/>
        <v>3030024180</v>
      </c>
      <c r="AB19" s="344"/>
      <c r="AC19" s="246">
        <f t="shared" si="25"/>
        <v>3030025180</v>
      </c>
      <c r="AD19" s="344"/>
      <c r="AE19" s="246">
        <f t="shared" si="26"/>
        <v>3030026180</v>
      </c>
      <c r="AF19" s="344"/>
      <c r="AG19" s="246">
        <f t="shared" si="27"/>
        <v>3030027180</v>
      </c>
      <c r="AH19" s="344"/>
      <c r="AI19" s="246">
        <f t="shared" si="13"/>
        <v>3030029180</v>
      </c>
      <c r="AJ19" s="342"/>
    </row>
    <row r="20" spans="1:36" s="84" customFormat="1" ht="13.9" customHeight="1">
      <c r="A20" s="423" t="s">
        <v>146</v>
      </c>
      <c r="B20" s="246">
        <v>3030010190</v>
      </c>
      <c r="C20" s="342"/>
      <c r="D20" s="260"/>
      <c r="E20" s="246">
        <f t="shared" si="14"/>
        <v>3030011190</v>
      </c>
      <c r="F20" s="344"/>
      <c r="G20" s="246">
        <f t="shared" si="15"/>
        <v>3030012190</v>
      </c>
      <c r="H20" s="344"/>
      <c r="I20" s="246">
        <f t="shared" si="16"/>
        <v>3030013190</v>
      </c>
      <c r="J20" s="344"/>
      <c r="K20" s="311">
        <f t="shared" si="17"/>
        <v>3030014190</v>
      </c>
      <c r="L20" s="344"/>
      <c r="M20" s="246">
        <f t="shared" si="18"/>
        <v>3030015190</v>
      </c>
      <c r="N20" s="344"/>
      <c r="O20" s="311">
        <f t="shared" si="19"/>
        <v>3030016190</v>
      </c>
      <c r="P20" s="344"/>
      <c r="Q20" s="246">
        <f t="shared" si="20"/>
        <v>3030017190</v>
      </c>
      <c r="R20" s="344"/>
      <c r="S20" s="246">
        <f t="shared" si="6"/>
        <v>3030019190</v>
      </c>
      <c r="T20" s="342"/>
      <c r="U20" s="246">
        <f t="shared" si="21"/>
        <v>3030021190</v>
      </c>
      <c r="V20" s="344"/>
      <c r="W20" s="246">
        <f t="shared" si="22"/>
        <v>3030022190</v>
      </c>
      <c r="X20" s="344"/>
      <c r="Y20" s="246">
        <f t="shared" si="23"/>
        <v>3030023190</v>
      </c>
      <c r="Z20" s="344"/>
      <c r="AA20" s="246">
        <f t="shared" si="24"/>
        <v>3030024190</v>
      </c>
      <c r="AB20" s="344"/>
      <c r="AC20" s="246">
        <f t="shared" si="25"/>
        <v>3030025190</v>
      </c>
      <c r="AD20" s="344"/>
      <c r="AE20" s="246">
        <f t="shared" si="26"/>
        <v>3030026190</v>
      </c>
      <c r="AF20" s="344"/>
      <c r="AG20" s="246">
        <f t="shared" si="27"/>
        <v>3030027190</v>
      </c>
      <c r="AH20" s="344"/>
      <c r="AI20" s="246">
        <f t="shared" si="13"/>
        <v>3030029190</v>
      </c>
      <c r="AJ20" s="342"/>
    </row>
    <row r="21" spans="1:36" s="464" customFormat="1" ht="13.9" customHeight="1">
      <c r="A21" s="529" t="s">
        <v>593</v>
      </c>
      <c r="B21" s="379">
        <v>3030010195</v>
      </c>
      <c r="C21" s="342"/>
      <c r="D21" s="266"/>
      <c r="E21" s="379">
        <f t="shared" ref="E21" si="28">B21+1000</f>
        <v>3030011195</v>
      </c>
      <c r="F21" s="380"/>
      <c r="G21" s="379">
        <f t="shared" si="15"/>
        <v>3030012195</v>
      </c>
      <c r="H21" s="380"/>
      <c r="I21" s="379">
        <f t="shared" si="16"/>
        <v>3030013195</v>
      </c>
      <c r="J21" s="380"/>
      <c r="K21" s="542">
        <f t="shared" si="17"/>
        <v>3030014195</v>
      </c>
      <c r="L21" s="380"/>
      <c r="M21" s="379">
        <f t="shared" si="18"/>
        <v>3030015195</v>
      </c>
      <c r="N21" s="380"/>
      <c r="O21" s="542">
        <f t="shared" si="19"/>
        <v>3030016195</v>
      </c>
      <c r="P21" s="380"/>
      <c r="Q21" s="379">
        <f t="shared" si="20"/>
        <v>3030017195</v>
      </c>
      <c r="R21" s="380"/>
      <c r="S21" s="379">
        <f t="shared" ref="S21" si="29">B21+9000</f>
        <v>3030019195</v>
      </c>
      <c r="T21" s="342"/>
      <c r="U21" s="379">
        <f t="shared" ref="U21" si="30">B21+11000</f>
        <v>3030021195</v>
      </c>
      <c r="V21" s="380"/>
      <c r="W21" s="379">
        <f t="shared" si="22"/>
        <v>3030022195</v>
      </c>
      <c r="X21" s="380"/>
      <c r="Y21" s="379">
        <f t="shared" si="23"/>
        <v>3030023195</v>
      </c>
      <c r="Z21" s="380"/>
      <c r="AA21" s="379">
        <f t="shared" si="24"/>
        <v>3030024195</v>
      </c>
      <c r="AB21" s="380"/>
      <c r="AC21" s="379">
        <f t="shared" si="25"/>
        <v>3030025195</v>
      </c>
      <c r="AD21" s="380"/>
      <c r="AE21" s="379">
        <f t="shared" si="26"/>
        <v>3030026195</v>
      </c>
      <c r="AF21" s="380"/>
      <c r="AG21" s="379">
        <f t="shared" si="27"/>
        <v>3030027195</v>
      </c>
      <c r="AH21" s="380"/>
      <c r="AI21" s="379">
        <f t="shared" ref="AI21" si="31">B21+19000</f>
        <v>3030029195</v>
      </c>
      <c r="AJ21" s="342"/>
    </row>
    <row r="22" spans="1:36" s="84" customFormat="1" ht="13.9" customHeight="1">
      <c r="A22" s="423" t="s">
        <v>37</v>
      </c>
      <c r="B22" s="246">
        <v>3030010200</v>
      </c>
      <c r="C22" s="342"/>
      <c r="D22" s="260"/>
      <c r="E22" s="246">
        <f t="shared" si="14"/>
        <v>3030011200</v>
      </c>
      <c r="F22" s="344"/>
      <c r="G22" s="246">
        <f t="shared" si="15"/>
        <v>3030012200</v>
      </c>
      <c r="H22" s="344"/>
      <c r="I22" s="246">
        <f t="shared" si="16"/>
        <v>3030013200</v>
      </c>
      <c r="J22" s="344"/>
      <c r="K22" s="311">
        <f t="shared" si="17"/>
        <v>3030014200</v>
      </c>
      <c r="L22" s="344"/>
      <c r="M22" s="246">
        <f t="shared" si="18"/>
        <v>3030015200</v>
      </c>
      <c r="N22" s="344"/>
      <c r="O22" s="311">
        <f t="shared" si="19"/>
        <v>3030016200</v>
      </c>
      <c r="P22" s="344"/>
      <c r="Q22" s="246">
        <f t="shared" si="20"/>
        <v>3030017200</v>
      </c>
      <c r="R22" s="344"/>
      <c r="S22" s="246">
        <f t="shared" si="6"/>
        <v>3030019200</v>
      </c>
      <c r="T22" s="342"/>
      <c r="U22" s="246">
        <f t="shared" si="21"/>
        <v>3030021200</v>
      </c>
      <c r="V22" s="344"/>
      <c r="W22" s="246">
        <f t="shared" si="22"/>
        <v>3030022200</v>
      </c>
      <c r="X22" s="344"/>
      <c r="Y22" s="246">
        <f t="shared" si="23"/>
        <v>3030023200</v>
      </c>
      <c r="Z22" s="344"/>
      <c r="AA22" s="246">
        <f t="shared" si="24"/>
        <v>3030024200</v>
      </c>
      <c r="AB22" s="344"/>
      <c r="AC22" s="246">
        <f t="shared" si="25"/>
        <v>3030025200</v>
      </c>
      <c r="AD22" s="344"/>
      <c r="AE22" s="246">
        <f t="shared" si="26"/>
        <v>3030026200</v>
      </c>
      <c r="AF22" s="344"/>
      <c r="AG22" s="246">
        <f t="shared" si="27"/>
        <v>3030027200</v>
      </c>
      <c r="AH22" s="344"/>
      <c r="AI22" s="246">
        <f t="shared" si="13"/>
        <v>3030029200</v>
      </c>
      <c r="AJ22" s="342"/>
    </row>
    <row r="23" spans="1:36" s="84" customFormat="1" ht="13.9" customHeight="1">
      <c r="A23" s="91" t="s">
        <v>147</v>
      </c>
      <c r="B23" s="246">
        <v>3030010210</v>
      </c>
      <c r="C23" s="343"/>
      <c r="D23" s="261"/>
      <c r="E23" s="246">
        <f t="shared" si="14"/>
        <v>3030011210</v>
      </c>
      <c r="F23" s="343"/>
      <c r="G23" s="246">
        <f t="shared" si="0"/>
        <v>3030012210</v>
      </c>
      <c r="H23" s="343"/>
      <c r="I23" s="246">
        <f t="shared" si="1"/>
        <v>3030013210</v>
      </c>
      <c r="J23" s="343"/>
      <c r="K23" s="313">
        <f t="shared" si="2"/>
        <v>3030014210</v>
      </c>
      <c r="L23" s="343"/>
      <c r="M23" s="246">
        <f t="shared" si="3"/>
        <v>3030015210</v>
      </c>
      <c r="N23" s="343"/>
      <c r="O23" s="313">
        <f t="shared" si="4"/>
        <v>3030016210</v>
      </c>
      <c r="P23" s="343"/>
      <c r="Q23" s="246">
        <f t="shared" si="5"/>
        <v>3030017210</v>
      </c>
      <c r="R23" s="343"/>
      <c r="S23" s="246">
        <f t="shared" si="6"/>
        <v>3030019210</v>
      </c>
      <c r="T23" s="343"/>
      <c r="U23" s="246">
        <f t="shared" si="21"/>
        <v>3030021210</v>
      </c>
      <c r="V23" s="343"/>
      <c r="W23" s="246">
        <f t="shared" si="7"/>
        <v>3030022210</v>
      </c>
      <c r="X23" s="343"/>
      <c r="Y23" s="246">
        <f t="shared" si="8"/>
        <v>3030023210</v>
      </c>
      <c r="Z23" s="343"/>
      <c r="AA23" s="246">
        <f t="shared" si="9"/>
        <v>3030024210</v>
      </c>
      <c r="AB23" s="343"/>
      <c r="AC23" s="246">
        <f t="shared" si="10"/>
        <v>3030025210</v>
      </c>
      <c r="AD23" s="343"/>
      <c r="AE23" s="246">
        <f t="shared" si="11"/>
        <v>3030026210</v>
      </c>
      <c r="AF23" s="343"/>
      <c r="AG23" s="246">
        <f t="shared" si="12"/>
        <v>3030027210</v>
      </c>
      <c r="AH23" s="343"/>
      <c r="AI23" s="246">
        <f t="shared" si="13"/>
        <v>3030029210</v>
      </c>
      <c r="AJ23" s="343"/>
    </row>
    <row r="24" spans="1:36" s="84" customFormat="1" ht="13.9" customHeight="1">
      <c r="A24" s="528"/>
      <c r="B24" s="263"/>
      <c r="C24" s="264"/>
      <c r="D24" s="265"/>
      <c r="E24" s="262"/>
      <c r="F24" s="265"/>
      <c r="G24" s="265"/>
      <c r="H24" s="265"/>
      <c r="I24" s="265"/>
      <c r="J24" s="265"/>
      <c r="K24" s="265"/>
      <c r="L24" s="265"/>
      <c r="M24" s="265"/>
      <c r="N24" s="265"/>
      <c r="O24" s="265"/>
      <c r="P24" s="265"/>
      <c r="Q24" s="265"/>
      <c r="R24" s="265"/>
      <c r="S24" s="265"/>
      <c r="T24" s="265"/>
      <c r="U24" s="262"/>
      <c r="V24" s="264"/>
      <c r="W24" s="265"/>
      <c r="X24" s="264"/>
      <c r="Y24" s="265"/>
      <c r="Z24" s="264"/>
      <c r="AA24" s="265"/>
      <c r="AB24" s="264"/>
      <c r="AC24" s="265"/>
      <c r="AD24" s="264"/>
      <c r="AE24" s="265"/>
      <c r="AF24" s="264"/>
      <c r="AG24" s="265"/>
      <c r="AH24" s="264"/>
      <c r="AI24" s="265"/>
      <c r="AJ24" s="264"/>
    </row>
    <row r="25" spans="1:36" s="84" customFormat="1" ht="13.9" customHeight="1">
      <c r="A25" s="423" t="s">
        <v>148</v>
      </c>
      <c r="B25" s="246">
        <v>3030010220</v>
      </c>
      <c r="C25" s="342"/>
      <c r="D25" s="260"/>
      <c r="E25" s="844"/>
      <c r="F25" s="845"/>
      <c r="G25" s="246">
        <f t="shared" ref="G25" si="32">B25+2000</f>
        <v>3030012220</v>
      </c>
      <c r="H25" s="344"/>
      <c r="I25" s="246">
        <f t="shared" ref="I25" si="33">B25+3000</f>
        <v>3030013220</v>
      </c>
      <c r="J25" s="344"/>
      <c r="K25" s="311">
        <f t="shared" ref="K25" si="34">B25+4000</f>
        <v>3030014220</v>
      </c>
      <c r="L25" s="344"/>
      <c r="M25" s="246">
        <f t="shared" ref="M25" si="35">B25+5000</f>
        <v>3030015220</v>
      </c>
      <c r="N25" s="344"/>
      <c r="O25" s="311">
        <f t="shared" ref="O25" si="36">B25+6000</f>
        <v>3030016220</v>
      </c>
      <c r="P25" s="344"/>
      <c r="Q25" s="246">
        <f t="shared" ref="Q25" si="37">B25+7000</f>
        <v>3030017220</v>
      </c>
      <c r="R25" s="344"/>
      <c r="S25" s="246">
        <f t="shared" ref="S25" si="38">B25+9000</f>
        <v>3030019220</v>
      </c>
      <c r="T25" s="342"/>
      <c r="U25" s="844"/>
      <c r="V25" s="845"/>
      <c r="W25" s="246">
        <f t="shared" ref="W25" si="39">B25+12000</f>
        <v>3030022220</v>
      </c>
      <c r="X25" s="344"/>
      <c r="Y25" s="246">
        <f t="shared" ref="Y25" si="40">B25+13000</f>
        <v>3030023220</v>
      </c>
      <c r="Z25" s="344"/>
      <c r="AA25" s="246">
        <f t="shared" ref="AA25" si="41">B25+14000</f>
        <v>3030024220</v>
      </c>
      <c r="AB25" s="344"/>
      <c r="AC25" s="246">
        <f t="shared" ref="AC25" si="42">B25+15000</f>
        <v>3030025220</v>
      </c>
      <c r="AD25" s="344"/>
      <c r="AE25" s="246">
        <f t="shared" ref="AE25" si="43">B25+16000</f>
        <v>3030026220</v>
      </c>
      <c r="AF25" s="344"/>
      <c r="AG25" s="246">
        <f t="shared" ref="AG25" si="44">B25+17000</f>
        <v>3030027220</v>
      </c>
      <c r="AH25" s="344"/>
      <c r="AI25" s="246">
        <f t="shared" ref="AI25" si="45">B25+19000</f>
        <v>3030029220</v>
      </c>
      <c r="AJ25" s="342"/>
    </row>
    <row r="26" spans="1:36" s="84" customFormat="1" ht="13.9" customHeight="1">
      <c r="A26" s="423" t="s">
        <v>30</v>
      </c>
      <c r="B26" s="246">
        <v>3030010230</v>
      </c>
      <c r="C26" s="342"/>
      <c r="D26" s="260"/>
      <c r="E26" s="246">
        <f t="shared" ref="E26:E36" si="46">B26+1000</f>
        <v>3030011230</v>
      </c>
      <c r="F26" s="344"/>
      <c r="G26" s="246">
        <f t="shared" ref="G26:G36" si="47">B26+2000</f>
        <v>3030012230</v>
      </c>
      <c r="H26" s="344"/>
      <c r="I26" s="246">
        <f t="shared" ref="I26:I36" si="48">B26+3000</f>
        <v>3030013230</v>
      </c>
      <c r="J26" s="344"/>
      <c r="K26" s="311">
        <f t="shared" ref="K26:K36" si="49">B26+4000</f>
        <v>3030014230</v>
      </c>
      <c r="L26" s="344"/>
      <c r="M26" s="246">
        <f t="shared" ref="M26:M36" si="50">B26+5000</f>
        <v>3030015230</v>
      </c>
      <c r="N26" s="344"/>
      <c r="O26" s="311">
        <f t="shared" ref="O26:O36" si="51">B26+6000</f>
        <v>3030016230</v>
      </c>
      <c r="P26" s="344"/>
      <c r="Q26" s="246">
        <f t="shared" ref="Q26:Q36" si="52">B26+7000</f>
        <v>3030017230</v>
      </c>
      <c r="R26" s="344"/>
      <c r="S26" s="246">
        <f t="shared" ref="S26:S36" si="53">B26+9000</f>
        <v>3030019230</v>
      </c>
      <c r="T26" s="342"/>
      <c r="U26" s="379">
        <f t="shared" ref="U26" si="54">B26+11000</f>
        <v>3030021230</v>
      </c>
      <c r="V26" s="380"/>
      <c r="W26" s="246">
        <f t="shared" ref="W26:W36" si="55">B26+12000</f>
        <v>3030022230</v>
      </c>
      <c r="X26" s="344"/>
      <c r="Y26" s="246">
        <f t="shared" ref="Y26:Y36" si="56">B26+13000</f>
        <v>3030023230</v>
      </c>
      <c r="Z26" s="344"/>
      <c r="AA26" s="246">
        <f t="shared" ref="AA26:AA36" si="57">B26+14000</f>
        <v>3030024230</v>
      </c>
      <c r="AB26" s="344"/>
      <c r="AC26" s="246">
        <f t="shared" ref="AC26:AC36" si="58">B26+15000</f>
        <v>3030025230</v>
      </c>
      <c r="AD26" s="344"/>
      <c r="AE26" s="246">
        <f t="shared" ref="AE26:AE36" si="59">B26+16000</f>
        <v>3030026230</v>
      </c>
      <c r="AF26" s="344"/>
      <c r="AG26" s="246">
        <f t="shared" ref="AG26:AG36" si="60">B26+17000</f>
        <v>3030027230</v>
      </c>
      <c r="AH26" s="344"/>
      <c r="AI26" s="246">
        <f t="shared" ref="AI26:AI36" si="61">B26+19000</f>
        <v>3030029230</v>
      </c>
      <c r="AJ26" s="342"/>
    </row>
    <row r="27" spans="1:36" s="84" customFormat="1" ht="13.9" customHeight="1">
      <c r="A27" s="423" t="s">
        <v>31</v>
      </c>
      <c r="B27" s="246">
        <v>3030010240</v>
      </c>
      <c r="C27" s="342"/>
      <c r="D27" s="260"/>
      <c r="E27" s="246">
        <f t="shared" si="46"/>
        <v>3030011240</v>
      </c>
      <c r="F27" s="344"/>
      <c r="G27" s="246">
        <f t="shared" si="47"/>
        <v>3030012240</v>
      </c>
      <c r="H27" s="344"/>
      <c r="I27" s="246">
        <f t="shared" si="48"/>
        <v>3030013240</v>
      </c>
      <c r="J27" s="344"/>
      <c r="K27" s="311">
        <f t="shared" si="49"/>
        <v>3030014240</v>
      </c>
      <c r="L27" s="344"/>
      <c r="M27" s="246">
        <f t="shared" si="50"/>
        <v>3030015240</v>
      </c>
      <c r="N27" s="344"/>
      <c r="O27" s="311">
        <f t="shared" si="51"/>
        <v>3030016240</v>
      </c>
      <c r="P27" s="344"/>
      <c r="Q27" s="246">
        <f t="shared" si="52"/>
        <v>3030017240</v>
      </c>
      <c r="R27" s="344"/>
      <c r="S27" s="246">
        <f t="shared" si="53"/>
        <v>3030019240</v>
      </c>
      <c r="T27" s="342"/>
      <c r="U27" s="246">
        <f t="shared" ref="U27:U36" si="62">B27+11000</f>
        <v>3030021240</v>
      </c>
      <c r="V27" s="344"/>
      <c r="W27" s="246">
        <f t="shared" si="55"/>
        <v>3030022240</v>
      </c>
      <c r="X27" s="344"/>
      <c r="Y27" s="246">
        <f t="shared" si="56"/>
        <v>3030023240</v>
      </c>
      <c r="Z27" s="344"/>
      <c r="AA27" s="246">
        <f t="shared" si="57"/>
        <v>3030024240</v>
      </c>
      <c r="AB27" s="344"/>
      <c r="AC27" s="246">
        <f t="shared" si="58"/>
        <v>3030025240</v>
      </c>
      <c r="AD27" s="344"/>
      <c r="AE27" s="246">
        <f t="shared" si="59"/>
        <v>3030026240</v>
      </c>
      <c r="AF27" s="344"/>
      <c r="AG27" s="246">
        <f t="shared" si="60"/>
        <v>3030027240</v>
      </c>
      <c r="AH27" s="344"/>
      <c r="AI27" s="246">
        <f t="shared" si="61"/>
        <v>3030029240</v>
      </c>
      <c r="AJ27" s="342"/>
    </row>
    <row r="28" spans="1:36" s="84" customFormat="1" ht="13.9" customHeight="1">
      <c r="A28" s="423" t="s">
        <v>32</v>
      </c>
      <c r="B28" s="246">
        <v>3030010250</v>
      </c>
      <c r="C28" s="342"/>
      <c r="D28" s="260"/>
      <c r="E28" s="246">
        <f t="shared" si="46"/>
        <v>3030011250</v>
      </c>
      <c r="F28" s="344"/>
      <c r="G28" s="246">
        <f t="shared" si="47"/>
        <v>3030012250</v>
      </c>
      <c r="H28" s="344"/>
      <c r="I28" s="246">
        <f t="shared" si="48"/>
        <v>3030013250</v>
      </c>
      <c r="J28" s="344"/>
      <c r="K28" s="311">
        <f t="shared" si="49"/>
        <v>3030014250</v>
      </c>
      <c r="L28" s="344"/>
      <c r="M28" s="246">
        <f t="shared" si="50"/>
        <v>3030015250</v>
      </c>
      <c r="N28" s="344"/>
      <c r="O28" s="311">
        <f t="shared" si="51"/>
        <v>3030016250</v>
      </c>
      <c r="P28" s="344"/>
      <c r="Q28" s="246">
        <f t="shared" si="52"/>
        <v>3030017250</v>
      </c>
      <c r="R28" s="344"/>
      <c r="S28" s="246">
        <f t="shared" si="53"/>
        <v>3030019250</v>
      </c>
      <c r="T28" s="342"/>
      <c r="U28" s="246">
        <f t="shared" si="62"/>
        <v>3030021250</v>
      </c>
      <c r="V28" s="344"/>
      <c r="W28" s="246">
        <f t="shared" si="55"/>
        <v>3030022250</v>
      </c>
      <c r="X28" s="344"/>
      <c r="Y28" s="246">
        <f t="shared" si="56"/>
        <v>3030023250</v>
      </c>
      <c r="Z28" s="344"/>
      <c r="AA28" s="246">
        <f t="shared" si="57"/>
        <v>3030024250</v>
      </c>
      <c r="AB28" s="344"/>
      <c r="AC28" s="246">
        <f t="shared" si="58"/>
        <v>3030025250</v>
      </c>
      <c r="AD28" s="344"/>
      <c r="AE28" s="246">
        <f t="shared" si="59"/>
        <v>3030026250</v>
      </c>
      <c r="AF28" s="344"/>
      <c r="AG28" s="246">
        <f t="shared" si="60"/>
        <v>3030027250</v>
      </c>
      <c r="AH28" s="344"/>
      <c r="AI28" s="246">
        <f t="shared" si="61"/>
        <v>3030029250</v>
      </c>
      <c r="AJ28" s="342"/>
    </row>
    <row r="29" spans="1:36" s="84" customFormat="1" ht="13.9" customHeight="1">
      <c r="A29" s="423" t="s">
        <v>33</v>
      </c>
      <c r="B29" s="246">
        <v>3030010260</v>
      </c>
      <c r="C29" s="342"/>
      <c r="D29" s="260"/>
      <c r="E29" s="246">
        <f t="shared" si="46"/>
        <v>3030011260</v>
      </c>
      <c r="F29" s="344"/>
      <c r="G29" s="246">
        <f t="shared" si="47"/>
        <v>3030012260</v>
      </c>
      <c r="H29" s="344"/>
      <c r="I29" s="246">
        <f t="shared" si="48"/>
        <v>3030013260</v>
      </c>
      <c r="J29" s="344"/>
      <c r="K29" s="311">
        <f t="shared" si="49"/>
        <v>3030014260</v>
      </c>
      <c r="L29" s="344"/>
      <c r="M29" s="246">
        <f t="shared" si="50"/>
        <v>3030015260</v>
      </c>
      <c r="N29" s="344"/>
      <c r="O29" s="311">
        <f t="shared" si="51"/>
        <v>3030016260</v>
      </c>
      <c r="P29" s="344"/>
      <c r="Q29" s="246">
        <f t="shared" si="52"/>
        <v>3030017260</v>
      </c>
      <c r="R29" s="344"/>
      <c r="S29" s="246">
        <f t="shared" si="53"/>
        <v>3030019260</v>
      </c>
      <c r="T29" s="342"/>
      <c r="U29" s="246">
        <f t="shared" si="62"/>
        <v>3030021260</v>
      </c>
      <c r="V29" s="344"/>
      <c r="W29" s="246">
        <f t="shared" si="55"/>
        <v>3030022260</v>
      </c>
      <c r="X29" s="344"/>
      <c r="Y29" s="246">
        <f t="shared" si="56"/>
        <v>3030023260</v>
      </c>
      <c r="Z29" s="344"/>
      <c r="AA29" s="246">
        <f t="shared" si="57"/>
        <v>3030024260</v>
      </c>
      <c r="AB29" s="344"/>
      <c r="AC29" s="246">
        <f t="shared" si="58"/>
        <v>3030025260</v>
      </c>
      <c r="AD29" s="344"/>
      <c r="AE29" s="246">
        <f t="shared" si="59"/>
        <v>3030026260</v>
      </c>
      <c r="AF29" s="344"/>
      <c r="AG29" s="246">
        <f t="shared" si="60"/>
        <v>3030027260</v>
      </c>
      <c r="AH29" s="344"/>
      <c r="AI29" s="246">
        <f t="shared" si="61"/>
        <v>3030029260</v>
      </c>
      <c r="AJ29" s="342"/>
    </row>
    <row r="30" spans="1:36" s="84" customFormat="1" ht="13.9" customHeight="1">
      <c r="A30" s="423" t="s">
        <v>34</v>
      </c>
      <c r="B30" s="246">
        <v>3030010270</v>
      </c>
      <c r="C30" s="342"/>
      <c r="D30" s="260"/>
      <c r="E30" s="246">
        <f t="shared" si="46"/>
        <v>3030011270</v>
      </c>
      <c r="F30" s="344"/>
      <c r="G30" s="246">
        <f t="shared" si="47"/>
        <v>3030012270</v>
      </c>
      <c r="H30" s="344"/>
      <c r="I30" s="246">
        <f t="shared" si="48"/>
        <v>3030013270</v>
      </c>
      <c r="J30" s="344"/>
      <c r="K30" s="311">
        <f t="shared" si="49"/>
        <v>3030014270</v>
      </c>
      <c r="L30" s="344"/>
      <c r="M30" s="246">
        <f t="shared" ref="M30:M32" si="63">B30+5000</f>
        <v>3030015270</v>
      </c>
      <c r="N30" s="344"/>
      <c r="O30" s="311">
        <f t="shared" ref="O30:O32" si="64">B30+6000</f>
        <v>3030016270</v>
      </c>
      <c r="P30" s="344"/>
      <c r="Q30" s="246">
        <f t="shared" ref="Q30:Q32" si="65">B30+7000</f>
        <v>3030017270</v>
      </c>
      <c r="R30" s="344"/>
      <c r="S30" s="246">
        <f t="shared" si="53"/>
        <v>3030019270</v>
      </c>
      <c r="T30" s="342"/>
      <c r="U30" s="246">
        <f t="shared" si="62"/>
        <v>3030021270</v>
      </c>
      <c r="V30" s="344"/>
      <c r="W30" s="246">
        <f t="shared" ref="W30:W32" si="66">B30+12000</f>
        <v>3030022270</v>
      </c>
      <c r="X30" s="344"/>
      <c r="Y30" s="246">
        <f t="shared" ref="Y30:Y32" si="67">B30+13000</f>
        <v>3030023270</v>
      </c>
      <c r="Z30" s="344"/>
      <c r="AA30" s="246">
        <f t="shared" ref="AA30:AA32" si="68">B30+14000</f>
        <v>3030024270</v>
      </c>
      <c r="AB30" s="344"/>
      <c r="AC30" s="246">
        <f t="shared" ref="AC30:AC32" si="69">B30+15000</f>
        <v>3030025270</v>
      </c>
      <c r="AD30" s="344"/>
      <c r="AE30" s="246">
        <f t="shared" ref="AE30:AE32" si="70">B30+16000</f>
        <v>3030026270</v>
      </c>
      <c r="AF30" s="344"/>
      <c r="AG30" s="246">
        <f t="shared" ref="AG30:AG32" si="71">B30+17000</f>
        <v>3030027270</v>
      </c>
      <c r="AH30" s="344"/>
      <c r="AI30" s="246">
        <f t="shared" si="61"/>
        <v>3030029270</v>
      </c>
      <c r="AJ30" s="342"/>
    </row>
    <row r="31" spans="1:36" s="84" customFormat="1" ht="13.9" customHeight="1">
      <c r="A31" s="423" t="s">
        <v>35</v>
      </c>
      <c r="B31" s="246">
        <v>3030010280</v>
      </c>
      <c r="C31" s="342"/>
      <c r="D31" s="260"/>
      <c r="E31" s="246">
        <f t="shared" si="46"/>
        <v>3030011280</v>
      </c>
      <c r="F31" s="344"/>
      <c r="G31" s="246">
        <f t="shared" si="47"/>
        <v>3030012280</v>
      </c>
      <c r="H31" s="344"/>
      <c r="I31" s="246">
        <f t="shared" si="48"/>
        <v>3030013280</v>
      </c>
      <c r="J31" s="344"/>
      <c r="K31" s="311">
        <f t="shared" si="49"/>
        <v>3030014280</v>
      </c>
      <c r="L31" s="344"/>
      <c r="M31" s="246">
        <f t="shared" si="63"/>
        <v>3030015280</v>
      </c>
      <c r="N31" s="344"/>
      <c r="O31" s="311">
        <f t="shared" si="64"/>
        <v>3030016280</v>
      </c>
      <c r="P31" s="344"/>
      <c r="Q31" s="246">
        <f t="shared" si="65"/>
        <v>3030017280</v>
      </c>
      <c r="R31" s="344"/>
      <c r="S31" s="246">
        <f t="shared" si="53"/>
        <v>3030019280</v>
      </c>
      <c r="T31" s="342"/>
      <c r="U31" s="246">
        <f t="shared" si="62"/>
        <v>3030021280</v>
      </c>
      <c r="V31" s="344"/>
      <c r="W31" s="246">
        <f t="shared" si="66"/>
        <v>3030022280</v>
      </c>
      <c r="X31" s="344"/>
      <c r="Y31" s="246">
        <f t="shared" si="67"/>
        <v>3030023280</v>
      </c>
      <c r="Z31" s="344"/>
      <c r="AA31" s="246">
        <f t="shared" si="68"/>
        <v>3030024280</v>
      </c>
      <c r="AB31" s="344"/>
      <c r="AC31" s="246">
        <f t="shared" si="69"/>
        <v>3030025280</v>
      </c>
      <c r="AD31" s="344"/>
      <c r="AE31" s="246">
        <f t="shared" si="70"/>
        <v>3030026280</v>
      </c>
      <c r="AF31" s="344"/>
      <c r="AG31" s="246">
        <f t="shared" si="71"/>
        <v>3030027280</v>
      </c>
      <c r="AH31" s="344"/>
      <c r="AI31" s="246">
        <f t="shared" si="61"/>
        <v>3030029280</v>
      </c>
      <c r="AJ31" s="342"/>
    </row>
    <row r="32" spans="1:36" s="84" customFormat="1" ht="13.9" customHeight="1">
      <c r="A32" s="423" t="s">
        <v>36</v>
      </c>
      <c r="B32" s="246">
        <v>3030010290</v>
      </c>
      <c r="C32" s="342"/>
      <c r="D32" s="260"/>
      <c r="E32" s="246">
        <f t="shared" si="46"/>
        <v>3030011290</v>
      </c>
      <c r="F32" s="344"/>
      <c r="G32" s="246">
        <f t="shared" si="47"/>
        <v>3030012290</v>
      </c>
      <c r="H32" s="344"/>
      <c r="I32" s="246">
        <f t="shared" si="48"/>
        <v>3030013290</v>
      </c>
      <c r="J32" s="344"/>
      <c r="K32" s="311">
        <f t="shared" si="49"/>
        <v>3030014290</v>
      </c>
      <c r="L32" s="344"/>
      <c r="M32" s="246">
        <f t="shared" si="63"/>
        <v>3030015290</v>
      </c>
      <c r="N32" s="344"/>
      <c r="O32" s="311">
        <f t="shared" si="64"/>
        <v>3030016290</v>
      </c>
      <c r="P32" s="344"/>
      <c r="Q32" s="246">
        <f t="shared" si="65"/>
        <v>3030017290</v>
      </c>
      <c r="R32" s="344"/>
      <c r="S32" s="246">
        <f t="shared" si="53"/>
        <v>3030019290</v>
      </c>
      <c r="T32" s="342"/>
      <c r="U32" s="246">
        <f t="shared" si="62"/>
        <v>3030021290</v>
      </c>
      <c r="V32" s="344"/>
      <c r="W32" s="246">
        <f t="shared" si="66"/>
        <v>3030022290</v>
      </c>
      <c r="X32" s="344"/>
      <c r="Y32" s="246">
        <f t="shared" si="67"/>
        <v>3030023290</v>
      </c>
      <c r="Z32" s="344"/>
      <c r="AA32" s="246">
        <f t="shared" si="68"/>
        <v>3030024290</v>
      </c>
      <c r="AB32" s="344"/>
      <c r="AC32" s="246">
        <f t="shared" si="69"/>
        <v>3030025290</v>
      </c>
      <c r="AD32" s="344"/>
      <c r="AE32" s="246">
        <f t="shared" si="70"/>
        <v>3030026290</v>
      </c>
      <c r="AF32" s="344"/>
      <c r="AG32" s="246">
        <f t="shared" si="71"/>
        <v>3030027290</v>
      </c>
      <c r="AH32" s="344"/>
      <c r="AI32" s="246">
        <f t="shared" si="61"/>
        <v>3030029290</v>
      </c>
      <c r="AJ32" s="342"/>
    </row>
    <row r="33" spans="1:36" s="84" customFormat="1" ht="13.9" customHeight="1">
      <c r="A33" s="423" t="s">
        <v>146</v>
      </c>
      <c r="B33" s="246">
        <v>3030010300</v>
      </c>
      <c r="C33" s="342"/>
      <c r="D33" s="260"/>
      <c r="E33" s="246">
        <f t="shared" si="46"/>
        <v>3030011300</v>
      </c>
      <c r="F33" s="344"/>
      <c r="G33" s="246">
        <f t="shared" si="47"/>
        <v>3030012300</v>
      </c>
      <c r="H33" s="344"/>
      <c r="I33" s="246">
        <f t="shared" si="48"/>
        <v>3030013300</v>
      </c>
      <c r="J33" s="344"/>
      <c r="K33" s="311">
        <f t="shared" si="49"/>
        <v>3030014300</v>
      </c>
      <c r="L33" s="344"/>
      <c r="M33" s="246">
        <f t="shared" si="50"/>
        <v>3030015300</v>
      </c>
      <c r="N33" s="344"/>
      <c r="O33" s="311">
        <f t="shared" si="51"/>
        <v>3030016300</v>
      </c>
      <c r="P33" s="344"/>
      <c r="Q33" s="246">
        <f t="shared" si="52"/>
        <v>3030017300</v>
      </c>
      <c r="R33" s="344"/>
      <c r="S33" s="246">
        <f t="shared" si="53"/>
        <v>3030019300</v>
      </c>
      <c r="T33" s="342"/>
      <c r="U33" s="246">
        <f t="shared" si="62"/>
        <v>3030021300</v>
      </c>
      <c r="V33" s="344"/>
      <c r="W33" s="246">
        <f t="shared" si="55"/>
        <v>3030022300</v>
      </c>
      <c r="X33" s="344"/>
      <c r="Y33" s="246">
        <f t="shared" si="56"/>
        <v>3030023300</v>
      </c>
      <c r="Z33" s="344"/>
      <c r="AA33" s="246">
        <f t="shared" si="57"/>
        <v>3030024300</v>
      </c>
      <c r="AB33" s="344"/>
      <c r="AC33" s="246">
        <f t="shared" si="58"/>
        <v>3030025300</v>
      </c>
      <c r="AD33" s="344"/>
      <c r="AE33" s="246">
        <f t="shared" si="59"/>
        <v>3030026300</v>
      </c>
      <c r="AF33" s="344"/>
      <c r="AG33" s="246">
        <f t="shared" si="60"/>
        <v>3030027300</v>
      </c>
      <c r="AH33" s="344"/>
      <c r="AI33" s="246">
        <f t="shared" si="61"/>
        <v>3030029300</v>
      </c>
      <c r="AJ33" s="342"/>
    </row>
    <row r="34" spans="1:36" s="464" customFormat="1" ht="13.9" customHeight="1">
      <c r="A34" s="529" t="s">
        <v>593</v>
      </c>
      <c r="B34" s="379">
        <v>3030010305</v>
      </c>
      <c r="C34" s="342"/>
      <c r="D34" s="266"/>
      <c r="E34" s="379">
        <f t="shared" ref="E34" si="72">B34+1000</f>
        <v>3030011305</v>
      </c>
      <c r="F34" s="380"/>
      <c r="G34" s="379">
        <f t="shared" ref="G34" si="73">B34+2000</f>
        <v>3030012305</v>
      </c>
      <c r="H34" s="380"/>
      <c r="I34" s="379">
        <f t="shared" ref="I34" si="74">B34+3000</f>
        <v>3030013305</v>
      </c>
      <c r="J34" s="380"/>
      <c r="K34" s="542">
        <f t="shared" ref="K34" si="75">B34+4000</f>
        <v>3030014305</v>
      </c>
      <c r="L34" s="380"/>
      <c r="M34" s="379">
        <f t="shared" ref="M34" si="76">B34+5000</f>
        <v>3030015305</v>
      </c>
      <c r="N34" s="380"/>
      <c r="O34" s="542">
        <f t="shared" ref="O34" si="77">B34+6000</f>
        <v>3030016305</v>
      </c>
      <c r="P34" s="380"/>
      <c r="Q34" s="379">
        <f t="shared" ref="Q34" si="78">B34+7000</f>
        <v>3030017305</v>
      </c>
      <c r="R34" s="380"/>
      <c r="S34" s="379">
        <f t="shared" ref="S34" si="79">B34+9000</f>
        <v>3030019305</v>
      </c>
      <c r="T34" s="342"/>
      <c r="U34" s="379">
        <f t="shared" ref="U34" si="80">B34+11000</f>
        <v>3030021305</v>
      </c>
      <c r="V34" s="380"/>
      <c r="W34" s="379">
        <f t="shared" ref="W34" si="81">B34+12000</f>
        <v>3030022305</v>
      </c>
      <c r="X34" s="380"/>
      <c r="Y34" s="379">
        <f t="shared" ref="Y34" si="82">B34+13000</f>
        <v>3030023305</v>
      </c>
      <c r="Z34" s="380"/>
      <c r="AA34" s="379">
        <f t="shared" ref="AA34" si="83">B34+14000</f>
        <v>3030024305</v>
      </c>
      <c r="AB34" s="380"/>
      <c r="AC34" s="379">
        <f t="shared" ref="AC34" si="84">B34+15000</f>
        <v>3030025305</v>
      </c>
      <c r="AD34" s="380"/>
      <c r="AE34" s="379">
        <f t="shared" ref="AE34" si="85">B34+16000</f>
        <v>3030026305</v>
      </c>
      <c r="AF34" s="380"/>
      <c r="AG34" s="379">
        <f t="shared" ref="AG34" si="86">B34+17000</f>
        <v>3030027305</v>
      </c>
      <c r="AH34" s="380"/>
      <c r="AI34" s="379">
        <f t="shared" ref="AI34" si="87">B34+19000</f>
        <v>3030029305</v>
      </c>
      <c r="AJ34" s="342"/>
    </row>
    <row r="35" spans="1:36" s="84" customFormat="1" ht="13.9" customHeight="1">
      <c r="A35" s="423" t="s">
        <v>37</v>
      </c>
      <c r="B35" s="246">
        <v>3030010310</v>
      </c>
      <c r="C35" s="342"/>
      <c r="D35" s="260"/>
      <c r="E35" s="246">
        <f t="shared" si="46"/>
        <v>3030011310</v>
      </c>
      <c r="F35" s="344"/>
      <c r="G35" s="246">
        <f t="shared" si="47"/>
        <v>3030012310</v>
      </c>
      <c r="H35" s="344"/>
      <c r="I35" s="246">
        <f t="shared" si="48"/>
        <v>3030013310</v>
      </c>
      <c r="J35" s="344"/>
      <c r="K35" s="311">
        <f t="shared" si="49"/>
        <v>3030014310</v>
      </c>
      <c r="L35" s="344"/>
      <c r="M35" s="246">
        <f t="shared" si="50"/>
        <v>3030015310</v>
      </c>
      <c r="N35" s="344"/>
      <c r="O35" s="311">
        <f t="shared" si="51"/>
        <v>3030016310</v>
      </c>
      <c r="P35" s="344"/>
      <c r="Q35" s="246">
        <f t="shared" si="52"/>
        <v>3030017310</v>
      </c>
      <c r="R35" s="344"/>
      <c r="S35" s="246">
        <f t="shared" si="53"/>
        <v>3030019310</v>
      </c>
      <c r="T35" s="342"/>
      <c r="U35" s="246">
        <f t="shared" si="62"/>
        <v>3030021310</v>
      </c>
      <c r="V35" s="344"/>
      <c r="W35" s="246">
        <f t="shared" si="55"/>
        <v>3030022310</v>
      </c>
      <c r="X35" s="344"/>
      <c r="Y35" s="246">
        <f t="shared" si="56"/>
        <v>3030023310</v>
      </c>
      <c r="Z35" s="344"/>
      <c r="AA35" s="246">
        <f t="shared" si="57"/>
        <v>3030024310</v>
      </c>
      <c r="AB35" s="344"/>
      <c r="AC35" s="246">
        <f t="shared" si="58"/>
        <v>3030025310</v>
      </c>
      <c r="AD35" s="344"/>
      <c r="AE35" s="246">
        <f t="shared" si="59"/>
        <v>3030026310</v>
      </c>
      <c r="AF35" s="344"/>
      <c r="AG35" s="246">
        <f t="shared" si="60"/>
        <v>3030027310</v>
      </c>
      <c r="AH35" s="344"/>
      <c r="AI35" s="246">
        <f t="shared" si="61"/>
        <v>3030029310</v>
      </c>
      <c r="AJ35" s="342"/>
    </row>
    <row r="36" spans="1:36" s="84" customFormat="1" ht="13.9" customHeight="1">
      <c r="A36" s="91" t="s">
        <v>149</v>
      </c>
      <c r="B36" s="246">
        <v>3030010320</v>
      </c>
      <c r="C36" s="343"/>
      <c r="D36" s="261"/>
      <c r="E36" s="246">
        <f t="shared" si="46"/>
        <v>3030011320</v>
      </c>
      <c r="F36" s="343"/>
      <c r="G36" s="246">
        <f t="shared" si="47"/>
        <v>3030012320</v>
      </c>
      <c r="H36" s="343"/>
      <c r="I36" s="246">
        <f t="shared" si="48"/>
        <v>3030013320</v>
      </c>
      <c r="J36" s="343"/>
      <c r="K36" s="313">
        <f t="shared" si="49"/>
        <v>3030014320</v>
      </c>
      <c r="L36" s="343"/>
      <c r="M36" s="246">
        <f t="shared" si="50"/>
        <v>3030015320</v>
      </c>
      <c r="N36" s="343"/>
      <c r="O36" s="330">
        <f t="shared" si="51"/>
        <v>3030016320</v>
      </c>
      <c r="P36" s="343"/>
      <c r="Q36" s="246">
        <f t="shared" si="52"/>
        <v>3030017320</v>
      </c>
      <c r="R36" s="343"/>
      <c r="S36" s="246">
        <f t="shared" si="53"/>
        <v>3030019320</v>
      </c>
      <c r="T36" s="343"/>
      <c r="U36" s="246">
        <f t="shared" si="62"/>
        <v>3030021320</v>
      </c>
      <c r="V36" s="343"/>
      <c r="W36" s="246">
        <f t="shared" si="55"/>
        <v>3030022320</v>
      </c>
      <c r="X36" s="343"/>
      <c r="Y36" s="246">
        <f t="shared" si="56"/>
        <v>3030023320</v>
      </c>
      <c r="Z36" s="343"/>
      <c r="AA36" s="246">
        <f t="shared" si="57"/>
        <v>3030024320</v>
      </c>
      <c r="AB36" s="343"/>
      <c r="AC36" s="246">
        <f t="shared" si="58"/>
        <v>3030025320</v>
      </c>
      <c r="AD36" s="343"/>
      <c r="AE36" s="246">
        <f t="shared" si="59"/>
        <v>3030026320</v>
      </c>
      <c r="AF36" s="343"/>
      <c r="AG36" s="246">
        <f t="shared" si="60"/>
        <v>3030027320</v>
      </c>
      <c r="AH36" s="343"/>
      <c r="AI36" s="246">
        <f t="shared" si="61"/>
        <v>3030029320</v>
      </c>
      <c r="AJ36" s="343"/>
    </row>
    <row r="37" spans="1:36" s="84" customFormat="1" ht="13.9" customHeight="1">
      <c r="B37" s="262"/>
      <c r="C37" s="262"/>
      <c r="D37" s="262"/>
      <c r="E37" s="262"/>
      <c r="F37" s="262"/>
      <c r="G37" s="262"/>
      <c r="H37" s="262"/>
      <c r="I37" s="262"/>
      <c r="J37" s="262"/>
      <c r="K37" s="262"/>
      <c r="L37" s="262"/>
      <c r="M37" s="262"/>
      <c r="N37" s="262"/>
      <c r="O37" s="262"/>
      <c r="P37" s="262"/>
      <c r="Q37" s="262"/>
      <c r="R37" s="262"/>
      <c r="S37" s="262"/>
      <c r="T37" s="262"/>
      <c r="U37" s="262"/>
      <c r="V37" s="262"/>
      <c r="W37" s="262"/>
      <c r="X37" s="331"/>
      <c r="Y37" s="262"/>
      <c r="Z37" s="331"/>
      <c r="AA37" s="262"/>
      <c r="AB37" s="331"/>
      <c r="AC37" s="262"/>
      <c r="AD37" s="331"/>
      <c r="AE37" s="262"/>
      <c r="AF37" s="331"/>
      <c r="AG37" s="262"/>
      <c r="AH37" s="262"/>
      <c r="AI37" s="262"/>
      <c r="AJ37" s="331"/>
    </row>
    <row r="38" spans="1:36" s="84" customFormat="1" ht="13.9" customHeight="1">
      <c r="A38" s="546" t="s">
        <v>502</v>
      </c>
      <c r="B38" s="263"/>
      <c r="C38" s="264"/>
      <c r="D38" s="265"/>
      <c r="E38" s="262"/>
      <c r="F38" s="265"/>
      <c r="G38" s="265"/>
      <c r="H38" s="265"/>
      <c r="J38" s="265"/>
      <c r="L38" s="265"/>
      <c r="M38" s="265"/>
      <c r="N38" s="265"/>
      <c r="O38" s="265"/>
      <c r="P38" s="265"/>
      <c r="Q38" s="265"/>
      <c r="R38" s="265"/>
      <c r="S38" s="265"/>
      <c r="T38" s="265"/>
      <c r="U38" s="262"/>
      <c r="V38" s="264"/>
      <c r="W38" s="265"/>
      <c r="X38" s="348"/>
      <c r="Z38" s="328"/>
      <c r="AB38" s="332"/>
      <c r="AC38" s="265"/>
      <c r="AD38" s="328"/>
      <c r="AE38" s="265"/>
      <c r="AF38" s="348"/>
      <c r="AG38" s="265"/>
      <c r="AH38" s="264"/>
      <c r="AI38" s="265"/>
      <c r="AJ38" s="264"/>
    </row>
    <row r="39" spans="1:36" s="84" customFormat="1" ht="13.9" customHeight="1">
      <c r="A39" s="423" t="s">
        <v>30</v>
      </c>
      <c r="B39" s="844"/>
      <c r="C39" s="845"/>
      <c r="D39" s="266"/>
      <c r="E39" s="844"/>
      <c r="F39" s="845"/>
      <c r="G39" s="246">
        <v>3030012330</v>
      </c>
      <c r="H39" s="344"/>
      <c r="I39" s="246">
        <v>3030013330</v>
      </c>
      <c r="J39" s="344"/>
      <c r="K39" s="311">
        <v>3030014330</v>
      </c>
      <c r="L39" s="344"/>
      <c r="M39" s="246">
        <v>3030015330</v>
      </c>
      <c r="N39" s="344"/>
      <c r="O39" s="312">
        <v>3030016330</v>
      </c>
      <c r="P39" s="344"/>
      <c r="Q39" s="844"/>
      <c r="R39" s="845"/>
      <c r="S39" s="844"/>
      <c r="T39" s="845"/>
      <c r="U39" s="844"/>
      <c r="V39" s="845"/>
      <c r="W39" s="246">
        <v>3030022330</v>
      </c>
      <c r="X39" s="351"/>
      <c r="Y39" s="246">
        <v>3030023330</v>
      </c>
      <c r="Z39" s="344"/>
      <c r="AA39" s="246">
        <v>3030024330</v>
      </c>
      <c r="AB39" s="344"/>
      <c r="AC39" s="246">
        <v>3030025330</v>
      </c>
      <c r="AD39" s="344"/>
      <c r="AE39" s="246">
        <v>3030026330</v>
      </c>
      <c r="AF39" s="344"/>
      <c r="AG39" s="844"/>
      <c r="AH39" s="845"/>
      <c r="AI39" s="844"/>
      <c r="AJ39" s="845"/>
    </row>
    <row r="40" spans="1:36" s="84" customFormat="1" ht="13.9" customHeight="1">
      <c r="A40" s="423" t="s">
        <v>31</v>
      </c>
      <c r="B40" s="844"/>
      <c r="C40" s="845"/>
      <c r="D40" s="266"/>
      <c r="E40" s="844"/>
      <c r="F40" s="845"/>
      <c r="G40" s="246">
        <v>3030012340</v>
      </c>
      <c r="H40" s="344"/>
      <c r="I40" s="246">
        <v>3030013340</v>
      </c>
      <c r="J40" s="344"/>
      <c r="K40" s="311">
        <v>3030014340</v>
      </c>
      <c r="L40" s="344"/>
      <c r="M40" s="246">
        <v>3030015340</v>
      </c>
      <c r="N40" s="344"/>
      <c r="O40" s="312">
        <v>3030016340</v>
      </c>
      <c r="P40" s="344"/>
      <c r="Q40" s="844"/>
      <c r="R40" s="845"/>
      <c r="S40" s="844"/>
      <c r="T40" s="845"/>
      <c r="U40" s="844"/>
      <c r="V40" s="845"/>
      <c r="W40" s="246">
        <v>3030022340</v>
      </c>
      <c r="X40" s="351"/>
      <c r="Y40" s="246">
        <v>3030023340</v>
      </c>
      <c r="Z40" s="344"/>
      <c r="AA40" s="246">
        <v>3030024340</v>
      </c>
      <c r="AB40" s="344"/>
      <c r="AC40" s="246">
        <v>3030025340</v>
      </c>
      <c r="AD40" s="344"/>
      <c r="AE40" s="246">
        <v>3030026340</v>
      </c>
      <c r="AF40" s="344"/>
      <c r="AG40" s="844"/>
      <c r="AH40" s="845"/>
      <c r="AI40" s="844"/>
      <c r="AJ40" s="845"/>
    </row>
    <row r="41" spans="1:36" s="84" customFormat="1" ht="13.9" customHeight="1">
      <c r="A41" s="423" t="s">
        <v>32</v>
      </c>
      <c r="B41" s="844"/>
      <c r="C41" s="845"/>
      <c r="D41" s="266"/>
      <c r="E41" s="844"/>
      <c r="F41" s="845"/>
      <c r="G41" s="246">
        <v>3030012350</v>
      </c>
      <c r="H41" s="344"/>
      <c r="I41" s="246">
        <v>3030013350</v>
      </c>
      <c r="J41" s="344"/>
      <c r="K41" s="311">
        <v>3030014350</v>
      </c>
      <c r="L41" s="344"/>
      <c r="M41" s="246">
        <v>3030015350</v>
      </c>
      <c r="N41" s="344"/>
      <c r="O41" s="312">
        <v>3030016350</v>
      </c>
      <c r="P41" s="344"/>
      <c r="Q41" s="844"/>
      <c r="R41" s="845"/>
      <c r="S41" s="844"/>
      <c r="T41" s="845"/>
      <c r="U41" s="844"/>
      <c r="V41" s="845"/>
      <c r="W41" s="246">
        <v>3030022350</v>
      </c>
      <c r="X41" s="351"/>
      <c r="Y41" s="246">
        <v>3030023350</v>
      </c>
      <c r="Z41" s="344"/>
      <c r="AA41" s="246">
        <v>3030024350</v>
      </c>
      <c r="AB41" s="344"/>
      <c r="AC41" s="246">
        <v>3030025350</v>
      </c>
      <c r="AD41" s="344"/>
      <c r="AE41" s="246">
        <v>3030026350</v>
      </c>
      <c r="AF41" s="344"/>
      <c r="AG41" s="844"/>
      <c r="AH41" s="845"/>
      <c r="AI41" s="844"/>
      <c r="AJ41" s="845"/>
    </row>
    <row r="42" spans="1:36" s="84" customFormat="1" ht="13.9" customHeight="1">
      <c r="A42" s="423" t="s">
        <v>33</v>
      </c>
      <c r="B42" s="844"/>
      <c r="C42" s="845"/>
      <c r="D42" s="266"/>
      <c r="E42" s="844"/>
      <c r="F42" s="845"/>
      <c r="G42" s="246">
        <v>3030012360</v>
      </c>
      <c r="H42" s="344"/>
      <c r="I42" s="246">
        <v>3030013360</v>
      </c>
      <c r="J42" s="344"/>
      <c r="K42" s="311">
        <v>3030014360</v>
      </c>
      <c r="L42" s="344"/>
      <c r="M42" s="246">
        <v>3030015360</v>
      </c>
      <c r="N42" s="344"/>
      <c r="O42" s="312">
        <v>3030016360</v>
      </c>
      <c r="P42" s="344"/>
      <c r="Q42" s="844"/>
      <c r="R42" s="845"/>
      <c r="S42" s="844"/>
      <c r="T42" s="845"/>
      <c r="U42" s="844"/>
      <c r="V42" s="845"/>
      <c r="W42" s="246">
        <v>3030022360</v>
      </c>
      <c r="X42" s="351"/>
      <c r="Y42" s="246">
        <v>3030023360</v>
      </c>
      <c r="Z42" s="344"/>
      <c r="AA42" s="246">
        <v>3030024360</v>
      </c>
      <c r="AB42" s="344"/>
      <c r="AC42" s="246">
        <v>3030025360</v>
      </c>
      <c r="AD42" s="344"/>
      <c r="AE42" s="246">
        <v>3030026360</v>
      </c>
      <c r="AF42" s="344"/>
      <c r="AG42" s="844"/>
      <c r="AH42" s="845"/>
      <c r="AI42" s="844"/>
      <c r="AJ42" s="845"/>
    </row>
    <row r="43" spans="1:36" s="84" customFormat="1" ht="13.9" customHeight="1">
      <c r="A43" s="423" t="s">
        <v>34</v>
      </c>
      <c r="B43" s="844"/>
      <c r="C43" s="845"/>
      <c r="D43" s="266"/>
      <c r="E43" s="844"/>
      <c r="F43" s="845"/>
      <c r="G43" s="246">
        <v>3030012370</v>
      </c>
      <c r="H43" s="344"/>
      <c r="I43" s="246">
        <v>3030013370</v>
      </c>
      <c r="J43" s="344"/>
      <c r="K43" s="311">
        <v>3030014370</v>
      </c>
      <c r="L43" s="344"/>
      <c r="M43" s="246">
        <v>3030015370</v>
      </c>
      <c r="N43" s="344"/>
      <c r="O43" s="312">
        <v>3030016370</v>
      </c>
      <c r="P43" s="344"/>
      <c r="Q43" s="844"/>
      <c r="R43" s="845"/>
      <c r="S43" s="844"/>
      <c r="T43" s="845"/>
      <c r="U43" s="844"/>
      <c r="V43" s="845"/>
      <c r="W43" s="246">
        <v>3030022370</v>
      </c>
      <c r="X43" s="351"/>
      <c r="Y43" s="246">
        <v>3030023370</v>
      </c>
      <c r="Z43" s="344"/>
      <c r="AA43" s="246">
        <v>3030024370</v>
      </c>
      <c r="AB43" s="344"/>
      <c r="AC43" s="246">
        <v>3030025370</v>
      </c>
      <c r="AD43" s="344"/>
      <c r="AE43" s="246">
        <v>3030026370</v>
      </c>
      <c r="AF43" s="344"/>
      <c r="AG43" s="844"/>
      <c r="AH43" s="845"/>
      <c r="AI43" s="844"/>
      <c r="AJ43" s="845"/>
    </row>
    <row r="44" spans="1:36" s="84" customFormat="1" ht="13.9" customHeight="1">
      <c r="A44" s="67"/>
      <c r="B44" s="349"/>
      <c r="C44" s="349"/>
      <c r="D44" s="266"/>
      <c r="E44" s="349"/>
      <c r="F44" s="349"/>
      <c r="G44" s="296"/>
      <c r="H44" s="345"/>
      <c r="I44" s="296"/>
      <c r="J44" s="345"/>
      <c r="K44" s="352"/>
      <c r="L44" s="345"/>
      <c r="M44" s="296"/>
      <c r="N44" s="345"/>
      <c r="O44" s="352"/>
      <c r="P44" s="345"/>
      <c r="Q44" s="349"/>
      <c r="R44" s="349"/>
      <c r="S44" s="349"/>
      <c r="T44" s="349"/>
      <c r="U44" s="349"/>
      <c r="V44" s="349"/>
      <c r="W44" s="296"/>
      <c r="X44" s="350"/>
      <c r="Y44" s="296"/>
      <c r="Z44" s="345"/>
      <c r="AA44" s="296"/>
      <c r="AB44" s="345"/>
      <c r="AC44" s="296"/>
      <c r="AD44" s="345"/>
      <c r="AE44" s="296"/>
      <c r="AF44" s="345"/>
      <c r="AG44" s="349"/>
      <c r="AH44" s="349"/>
      <c r="AI44" s="349"/>
      <c r="AJ44" s="349"/>
    </row>
    <row r="45" spans="1:36" s="464" customFormat="1" ht="13.9" customHeight="1">
      <c r="A45" s="546" t="s">
        <v>503</v>
      </c>
      <c r="B45" s="547"/>
      <c r="C45" s="348"/>
      <c r="D45" s="413"/>
      <c r="E45" s="331"/>
      <c r="F45" s="413"/>
      <c r="G45" s="413"/>
      <c r="H45" s="413"/>
      <c r="J45" s="413"/>
      <c r="L45" s="413"/>
      <c r="M45" s="413"/>
      <c r="N45" s="413"/>
      <c r="O45" s="413"/>
      <c r="P45" s="413"/>
      <c r="Q45" s="413"/>
      <c r="R45" s="413"/>
      <c r="S45" s="413"/>
      <c r="T45" s="413"/>
      <c r="U45" s="331"/>
      <c r="V45" s="348"/>
      <c r="W45" s="413"/>
      <c r="X45" s="348"/>
      <c r="Z45" s="413"/>
      <c r="AB45" s="348"/>
      <c r="AC45" s="413"/>
      <c r="AD45" s="413"/>
      <c r="AE45" s="413"/>
      <c r="AF45" s="348"/>
      <c r="AG45" s="413"/>
      <c r="AH45" s="348"/>
      <c r="AI45" s="413"/>
      <c r="AJ45" s="348"/>
    </row>
    <row r="46" spans="1:36" s="464" customFormat="1" ht="13.9" customHeight="1">
      <c r="A46" s="548" t="s">
        <v>30</v>
      </c>
      <c r="B46" s="844"/>
      <c r="C46" s="845"/>
      <c r="D46" s="266"/>
      <c r="E46" s="844"/>
      <c r="F46" s="845"/>
      <c r="G46" s="379">
        <v>3030012380</v>
      </c>
      <c r="H46" s="380"/>
      <c r="I46" s="379">
        <f>G46+1000</f>
        <v>3030013380</v>
      </c>
      <c r="J46" s="380"/>
      <c r="K46" s="542">
        <f>G46+2000</f>
        <v>3030014380</v>
      </c>
      <c r="L46" s="380"/>
      <c r="M46" s="379">
        <f>G46+3000</f>
        <v>3030015380</v>
      </c>
      <c r="N46" s="380"/>
      <c r="O46" s="549">
        <f>G46+4000</f>
        <v>3030016380</v>
      </c>
      <c r="P46" s="380"/>
      <c r="Q46" s="844"/>
      <c r="R46" s="845"/>
      <c r="S46" s="844"/>
      <c r="T46" s="845"/>
      <c r="U46" s="844"/>
      <c r="V46" s="845"/>
      <c r="W46" s="379">
        <f>G46+10000</f>
        <v>3030022380</v>
      </c>
      <c r="X46" s="380"/>
      <c r="Y46" s="379">
        <f>G46+11000</f>
        <v>3030023380</v>
      </c>
      <c r="Z46" s="380"/>
      <c r="AA46" s="379">
        <f>G46+12000</f>
        <v>3030024380</v>
      </c>
      <c r="AB46" s="380"/>
      <c r="AC46" s="379">
        <f>G46+13000</f>
        <v>3030025380</v>
      </c>
      <c r="AD46" s="380"/>
      <c r="AE46" s="379">
        <f>G46+14000</f>
        <v>3030026380</v>
      </c>
      <c r="AF46" s="380"/>
      <c r="AG46" s="844"/>
      <c r="AH46" s="845"/>
      <c r="AI46" s="844"/>
      <c r="AJ46" s="845"/>
    </row>
    <row r="47" spans="1:36" s="464" customFormat="1" ht="13.9" customHeight="1">
      <c r="A47" s="548" t="s">
        <v>31</v>
      </c>
      <c r="B47" s="844"/>
      <c r="C47" s="845"/>
      <c r="D47" s="266"/>
      <c r="E47" s="844"/>
      <c r="F47" s="845"/>
      <c r="G47" s="379">
        <v>3030012390</v>
      </c>
      <c r="H47" s="380"/>
      <c r="I47" s="379">
        <f>G47+1000</f>
        <v>3030013390</v>
      </c>
      <c r="J47" s="380"/>
      <c r="K47" s="542">
        <f>G47+2000</f>
        <v>3030014390</v>
      </c>
      <c r="L47" s="380"/>
      <c r="M47" s="379">
        <f>G47+3000</f>
        <v>3030015390</v>
      </c>
      <c r="N47" s="380"/>
      <c r="O47" s="549">
        <f>G47+4000</f>
        <v>3030016390</v>
      </c>
      <c r="P47" s="380"/>
      <c r="Q47" s="844"/>
      <c r="R47" s="845"/>
      <c r="S47" s="844"/>
      <c r="T47" s="845"/>
      <c r="U47" s="844"/>
      <c r="V47" s="845"/>
      <c r="W47" s="379">
        <f>G47+10000</f>
        <v>3030022390</v>
      </c>
      <c r="X47" s="380"/>
      <c r="Y47" s="379">
        <f>G47+11000</f>
        <v>3030023390</v>
      </c>
      <c r="Z47" s="380"/>
      <c r="AA47" s="379">
        <f>G47+12000</f>
        <v>3030024390</v>
      </c>
      <c r="AB47" s="380"/>
      <c r="AC47" s="379">
        <f>G47+13000</f>
        <v>3030025390</v>
      </c>
      <c r="AD47" s="380"/>
      <c r="AE47" s="379">
        <f>G47+14000</f>
        <v>3030026390</v>
      </c>
      <c r="AF47" s="380"/>
      <c r="AG47" s="844"/>
      <c r="AH47" s="845"/>
      <c r="AI47" s="844"/>
      <c r="AJ47" s="845"/>
    </row>
    <row r="48" spans="1:36" s="464" customFormat="1" ht="13.9" customHeight="1">
      <c r="A48" s="548" t="s">
        <v>32</v>
      </c>
      <c r="B48" s="844"/>
      <c r="C48" s="845"/>
      <c r="D48" s="266"/>
      <c r="E48" s="844"/>
      <c r="F48" s="845"/>
      <c r="G48" s="379">
        <v>3030012400</v>
      </c>
      <c r="H48" s="380"/>
      <c r="I48" s="379">
        <f>G48+1000</f>
        <v>3030013400</v>
      </c>
      <c r="J48" s="380"/>
      <c r="K48" s="542">
        <f>G48+2000</f>
        <v>3030014400</v>
      </c>
      <c r="L48" s="380"/>
      <c r="M48" s="379">
        <f>G48+3000</f>
        <v>3030015400</v>
      </c>
      <c r="N48" s="380"/>
      <c r="O48" s="549">
        <f>G48+4000</f>
        <v>3030016400</v>
      </c>
      <c r="P48" s="380"/>
      <c r="Q48" s="844"/>
      <c r="R48" s="845"/>
      <c r="S48" s="844"/>
      <c r="T48" s="845"/>
      <c r="U48" s="844"/>
      <c r="V48" s="845"/>
      <c r="W48" s="379">
        <f>G48+10000</f>
        <v>3030022400</v>
      </c>
      <c r="X48" s="380"/>
      <c r="Y48" s="379">
        <f>G48+11000</f>
        <v>3030023400</v>
      </c>
      <c r="Z48" s="380"/>
      <c r="AA48" s="379">
        <f>G48+12000</f>
        <v>3030024400</v>
      </c>
      <c r="AB48" s="380"/>
      <c r="AC48" s="379">
        <f>G48+13000</f>
        <v>3030025400</v>
      </c>
      <c r="AD48" s="380"/>
      <c r="AE48" s="379">
        <f>G48+14000</f>
        <v>3030026400</v>
      </c>
      <c r="AF48" s="380"/>
      <c r="AG48" s="844"/>
      <c r="AH48" s="845"/>
      <c r="AI48" s="844"/>
      <c r="AJ48" s="845"/>
    </row>
    <row r="49" spans="1:36" s="464" customFormat="1" ht="13.9" customHeight="1">
      <c r="A49" s="548" t="s">
        <v>33</v>
      </c>
      <c r="B49" s="844"/>
      <c r="C49" s="845"/>
      <c r="D49" s="266"/>
      <c r="E49" s="844"/>
      <c r="F49" s="845"/>
      <c r="G49" s="379">
        <v>3030012410</v>
      </c>
      <c r="H49" s="380"/>
      <c r="I49" s="379">
        <f>G49+1000</f>
        <v>3030013410</v>
      </c>
      <c r="J49" s="380"/>
      <c r="K49" s="542">
        <f>G49+2000</f>
        <v>3030014410</v>
      </c>
      <c r="L49" s="380"/>
      <c r="M49" s="379">
        <f>G49+3000</f>
        <v>3030015410</v>
      </c>
      <c r="N49" s="380"/>
      <c r="O49" s="549">
        <f>G49+4000</f>
        <v>3030016410</v>
      </c>
      <c r="P49" s="380"/>
      <c r="Q49" s="844"/>
      <c r="R49" s="845"/>
      <c r="S49" s="844"/>
      <c r="T49" s="845"/>
      <c r="U49" s="844"/>
      <c r="V49" s="845"/>
      <c r="W49" s="379">
        <f>G49+10000</f>
        <v>3030022410</v>
      </c>
      <c r="X49" s="380"/>
      <c r="Y49" s="379">
        <f>G49+11000</f>
        <v>3030023410</v>
      </c>
      <c r="Z49" s="380"/>
      <c r="AA49" s="379">
        <f>G49+12000</f>
        <v>3030024410</v>
      </c>
      <c r="AB49" s="380"/>
      <c r="AC49" s="379">
        <f>G49+13000</f>
        <v>3030025410</v>
      </c>
      <c r="AD49" s="380"/>
      <c r="AE49" s="379">
        <f>G49+14000</f>
        <v>3030026410</v>
      </c>
      <c r="AF49" s="380"/>
      <c r="AG49" s="844"/>
      <c r="AH49" s="845"/>
      <c r="AI49" s="844"/>
      <c r="AJ49" s="845"/>
    </row>
    <row r="50" spans="1:36" s="328" customFormat="1" ht="13.9" customHeight="1">
      <c r="A50" s="433"/>
      <c r="B50" s="414"/>
      <c r="C50" s="414"/>
      <c r="D50" s="266"/>
      <c r="E50" s="414"/>
      <c r="F50" s="414"/>
      <c r="G50" s="412"/>
      <c r="H50" s="345"/>
      <c r="I50" s="412"/>
      <c r="J50" s="345"/>
      <c r="K50" s="352"/>
      <c r="L50" s="345"/>
      <c r="M50" s="412"/>
      <c r="N50" s="345"/>
      <c r="O50" s="352"/>
      <c r="P50" s="345"/>
      <c r="Q50" s="414"/>
      <c r="R50" s="414"/>
      <c r="S50" s="414"/>
      <c r="T50" s="414"/>
      <c r="U50" s="414"/>
      <c r="V50" s="414"/>
      <c r="W50" s="412"/>
      <c r="X50" s="345"/>
      <c r="Y50" s="412"/>
      <c r="Z50" s="345"/>
      <c r="AA50" s="412"/>
      <c r="AB50" s="345"/>
      <c r="AC50" s="412"/>
      <c r="AD50" s="345"/>
      <c r="AE50" s="412"/>
      <c r="AF50" s="345"/>
      <c r="AG50" s="414"/>
      <c r="AH50" s="414"/>
      <c r="AI50" s="414"/>
      <c r="AJ50" s="414"/>
    </row>
    <row r="51" spans="1:36" s="84" customFormat="1" ht="13.9" customHeight="1">
      <c r="A51" s="527"/>
      <c r="B51" s="88"/>
    </row>
    <row r="52" spans="1:36" s="84" customFormat="1" ht="13.9" customHeight="1">
      <c r="A52" s="423" t="s">
        <v>30</v>
      </c>
      <c r="B52" s="246">
        <v>3030010010</v>
      </c>
      <c r="C52" s="342"/>
      <c r="D52" s="260"/>
      <c r="E52" s="246">
        <f>B52+1000</f>
        <v>3030011010</v>
      </c>
      <c r="F52" s="344"/>
      <c r="G52" s="246">
        <f>B52+2000</f>
        <v>3030012010</v>
      </c>
      <c r="H52" s="344"/>
      <c r="I52" s="246">
        <f>B52+3000</f>
        <v>3030013010</v>
      </c>
      <c r="J52" s="344"/>
      <c r="K52" s="311">
        <f>B52+4000</f>
        <v>3030014010</v>
      </c>
      <c r="L52" s="344"/>
      <c r="M52" s="246">
        <f>B52+5000</f>
        <v>3030015010</v>
      </c>
      <c r="N52" s="344"/>
      <c r="O52" s="311">
        <f>B52+6000</f>
        <v>3030016010</v>
      </c>
      <c r="P52" s="344"/>
      <c r="Q52" s="246">
        <f>B52+7000</f>
        <v>3030017010</v>
      </c>
      <c r="R52" s="344"/>
      <c r="S52" s="246">
        <f>B52+9000</f>
        <v>3030019010</v>
      </c>
      <c r="T52" s="342"/>
      <c r="U52" s="246">
        <f>B52+11000</f>
        <v>3030021010</v>
      </c>
      <c r="V52" s="344"/>
      <c r="W52" s="246">
        <f>B52+12000</f>
        <v>3030022010</v>
      </c>
      <c r="X52" s="344"/>
      <c r="Y52" s="246">
        <f>B52+13000</f>
        <v>3030023010</v>
      </c>
      <c r="Z52" s="344"/>
      <c r="AA52" s="246">
        <f>B52+14000</f>
        <v>3030024010</v>
      </c>
      <c r="AB52" s="344"/>
      <c r="AC52" s="246">
        <f>B52+15000</f>
        <v>3030025010</v>
      </c>
      <c r="AD52" s="344"/>
      <c r="AE52" s="246">
        <f>B52+16000</f>
        <v>3030026010</v>
      </c>
      <c r="AF52" s="344"/>
      <c r="AG52" s="246">
        <f>B52+17000</f>
        <v>3030027010</v>
      </c>
      <c r="AH52" s="344"/>
      <c r="AI52" s="246">
        <f>B52+19000</f>
        <v>3030029010</v>
      </c>
      <c r="AJ52" s="342"/>
    </row>
    <row r="53" spans="1:36" s="84" customFormat="1" ht="13.9" customHeight="1">
      <c r="A53" s="423" t="s">
        <v>31</v>
      </c>
      <c r="B53" s="246">
        <v>3030010020</v>
      </c>
      <c r="C53" s="342"/>
      <c r="D53" s="260"/>
      <c r="E53" s="246">
        <f t="shared" ref="E53:E62" si="88">B53+1000</f>
        <v>3030011020</v>
      </c>
      <c r="F53" s="344"/>
      <c r="G53" s="246">
        <f t="shared" ref="G53:G62" si="89">B53+2000</f>
        <v>3030012020</v>
      </c>
      <c r="H53" s="344"/>
      <c r="I53" s="246">
        <f t="shared" ref="I53:I62" si="90">B53+3000</f>
        <v>3030013020</v>
      </c>
      <c r="J53" s="344"/>
      <c r="K53" s="311">
        <f t="shared" ref="K53:K62" si="91">B53+4000</f>
        <v>3030014020</v>
      </c>
      <c r="L53" s="344"/>
      <c r="M53" s="246">
        <f t="shared" ref="M53:M62" si="92">B53+5000</f>
        <v>3030015020</v>
      </c>
      <c r="N53" s="344"/>
      <c r="O53" s="311">
        <f t="shared" ref="O53:O62" si="93">B53+6000</f>
        <v>3030016020</v>
      </c>
      <c r="P53" s="344"/>
      <c r="Q53" s="246">
        <f t="shared" ref="Q53:Q62" si="94">B53+7000</f>
        <v>3030017020</v>
      </c>
      <c r="R53" s="344"/>
      <c r="S53" s="246">
        <f t="shared" ref="S53:S62" si="95">B53+9000</f>
        <v>3030019020</v>
      </c>
      <c r="T53" s="342"/>
      <c r="U53" s="246">
        <f t="shared" ref="U53:U62" si="96">B53+11000</f>
        <v>3030021020</v>
      </c>
      <c r="V53" s="344"/>
      <c r="W53" s="246">
        <f t="shared" ref="W53:W62" si="97">B53+12000</f>
        <v>3030022020</v>
      </c>
      <c r="X53" s="344"/>
      <c r="Y53" s="246">
        <f t="shared" ref="Y53:Y62" si="98">B53+13000</f>
        <v>3030023020</v>
      </c>
      <c r="Z53" s="344"/>
      <c r="AA53" s="246">
        <f t="shared" ref="AA53:AA62" si="99">B53+14000</f>
        <v>3030024020</v>
      </c>
      <c r="AB53" s="344"/>
      <c r="AC53" s="246">
        <f t="shared" ref="AC53:AC62" si="100">B53+15000</f>
        <v>3030025020</v>
      </c>
      <c r="AD53" s="344"/>
      <c r="AE53" s="246">
        <f t="shared" ref="AE53:AE62" si="101">B53+16000</f>
        <v>3030026020</v>
      </c>
      <c r="AF53" s="344"/>
      <c r="AG53" s="246">
        <f t="shared" ref="AG53:AG62" si="102">B53+17000</f>
        <v>3030027020</v>
      </c>
      <c r="AH53" s="344"/>
      <c r="AI53" s="246">
        <f t="shared" ref="AI53:AI62" si="103">B53+19000</f>
        <v>3030029020</v>
      </c>
      <c r="AJ53" s="342"/>
    </row>
    <row r="54" spans="1:36" s="84" customFormat="1" ht="13.9" customHeight="1">
      <c r="A54" s="423" t="s">
        <v>32</v>
      </c>
      <c r="B54" s="246">
        <v>3030010030</v>
      </c>
      <c r="C54" s="342"/>
      <c r="D54" s="260"/>
      <c r="E54" s="246">
        <f t="shared" si="88"/>
        <v>3030011030</v>
      </c>
      <c r="F54" s="344"/>
      <c r="G54" s="246">
        <f t="shared" si="89"/>
        <v>3030012030</v>
      </c>
      <c r="H54" s="344"/>
      <c r="I54" s="246">
        <f t="shared" si="90"/>
        <v>3030013030</v>
      </c>
      <c r="J54" s="344"/>
      <c r="K54" s="311">
        <f t="shared" si="91"/>
        <v>3030014030</v>
      </c>
      <c r="L54" s="344"/>
      <c r="M54" s="246">
        <f t="shared" si="92"/>
        <v>3030015030</v>
      </c>
      <c r="N54" s="344"/>
      <c r="O54" s="311">
        <f t="shared" si="93"/>
        <v>3030016030</v>
      </c>
      <c r="P54" s="344"/>
      <c r="Q54" s="246">
        <f t="shared" si="94"/>
        <v>3030017030</v>
      </c>
      <c r="R54" s="344"/>
      <c r="S54" s="246">
        <f t="shared" si="95"/>
        <v>3030019030</v>
      </c>
      <c r="T54" s="342"/>
      <c r="U54" s="246">
        <f t="shared" si="96"/>
        <v>3030021030</v>
      </c>
      <c r="V54" s="344"/>
      <c r="W54" s="246">
        <f t="shared" si="97"/>
        <v>3030022030</v>
      </c>
      <c r="X54" s="344"/>
      <c r="Y54" s="246">
        <f t="shared" si="98"/>
        <v>3030023030</v>
      </c>
      <c r="Z54" s="344"/>
      <c r="AA54" s="246">
        <f t="shared" si="99"/>
        <v>3030024030</v>
      </c>
      <c r="AB54" s="344"/>
      <c r="AC54" s="246">
        <f t="shared" si="100"/>
        <v>3030025030</v>
      </c>
      <c r="AD54" s="344"/>
      <c r="AE54" s="246">
        <f t="shared" si="101"/>
        <v>3030026030</v>
      </c>
      <c r="AF54" s="344"/>
      <c r="AG54" s="246">
        <f t="shared" si="102"/>
        <v>3030027030</v>
      </c>
      <c r="AH54" s="344"/>
      <c r="AI54" s="246">
        <f t="shared" si="103"/>
        <v>3030029030</v>
      </c>
      <c r="AJ54" s="342"/>
    </row>
    <row r="55" spans="1:36" s="84" customFormat="1" ht="13.9" customHeight="1">
      <c r="A55" s="423" t="s">
        <v>33</v>
      </c>
      <c r="B55" s="246">
        <v>3030010040</v>
      </c>
      <c r="C55" s="342"/>
      <c r="D55" s="260"/>
      <c r="E55" s="246">
        <f t="shared" si="88"/>
        <v>3030011040</v>
      </c>
      <c r="F55" s="344"/>
      <c r="G55" s="246">
        <f t="shared" si="89"/>
        <v>3030012040</v>
      </c>
      <c r="H55" s="344"/>
      <c r="I55" s="246">
        <f t="shared" si="90"/>
        <v>3030013040</v>
      </c>
      <c r="J55" s="344"/>
      <c r="K55" s="311">
        <f t="shared" si="91"/>
        <v>3030014040</v>
      </c>
      <c r="L55" s="344"/>
      <c r="M55" s="246">
        <f t="shared" si="92"/>
        <v>3030015040</v>
      </c>
      <c r="N55" s="344"/>
      <c r="O55" s="311">
        <f t="shared" si="93"/>
        <v>3030016040</v>
      </c>
      <c r="P55" s="344"/>
      <c r="Q55" s="246">
        <f t="shared" si="94"/>
        <v>3030017040</v>
      </c>
      <c r="R55" s="344"/>
      <c r="S55" s="246">
        <f t="shared" si="95"/>
        <v>3030019040</v>
      </c>
      <c r="T55" s="342"/>
      <c r="U55" s="246">
        <f t="shared" si="96"/>
        <v>3030021040</v>
      </c>
      <c r="V55" s="344"/>
      <c r="W55" s="246">
        <f t="shared" si="97"/>
        <v>3030022040</v>
      </c>
      <c r="X55" s="344"/>
      <c r="Y55" s="246">
        <f t="shared" si="98"/>
        <v>3030023040</v>
      </c>
      <c r="Z55" s="344"/>
      <c r="AA55" s="246">
        <f t="shared" si="99"/>
        <v>3030024040</v>
      </c>
      <c r="AB55" s="344"/>
      <c r="AC55" s="246">
        <f t="shared" si="100"/>
        <v>3030025040</v>
      </c>
      <c r="AD55" s="344"/>
      <c r="AE55" s="246">
        <f t="shared" si="101"/>
        <v>3030026040</v>
      </c>
      <c r="AF55" s="344"/>
      <c r="AG55" s="246">
        <f t="shared" si="102"/>
        <v>3030027040</v>
      </c>
      <c r="AH55" s="344"/>
      <c r="AI55" s="246">
        <f t="shared" si="103"/>
        <v>3030029040</v>
      </c>
      <c r="AJ55" s="342"/>
    </row>
    <row r="56" spans="1:36" s="84" customFormat="1" ht="13.9" customHeight="1">
      <c r="A56" s="423" t="s">
        <v>34</v>
      </c>
      <c r="B56" s="246">
        <v>3030010050</v>
      </c>
      <c r="C56" s="342"/>
      <c r="D56" s="260"/>
      <c r="E56" s="246">
        <f t="shared" si="88"/>
        <v>3030011050</v>
      </c>
      <c r="F56" s="344"/>
      <c r="G56" s="246">
        <f t="shared" si="89"/>
        <v>3030012050</v>
      </c>
      <c r="H56" s="344"/>
      <c r="I56" s="246">
        <f t="shared" si="90"/>
        <v>3030013050</v>
      </c>
      <c r="J56" s="344"/>
      <c r="K56" s="311">
        <f t="shared" si="91"/>
        <v>3030014050</v>
      </c>
      <c r="L56" s="344"/>
      <c r="M56" s="246">
        <f t="shared" si="92"/>
        <v>3030015050</v>
      </c>
      <c r="N56" s="344"/>
      <c r="O56" s="311">
        <f t="shared" si="93"/>
        <v>3030016050</v>
      </c>
      <c r="P56" s="344"/>
      <c r="Q56" s="246">
        <f t="shared" si="94"/>
        <v>3030017050</v>
      </c>
      <c r="R56" s="344"/>
      <c r="S56" s="246">
        <f t="shared" si="95"/>
        <v>3030019050</v>
      </c>
      <c r="T56" s="342"/>
      <c r="U56" s="246">
        <f t="shared" si="96"/>
        <v>3030021050</v>
      </c>
      <c r="V56" s="344"/>
      <c r="W56" s="246">
        <f t="shared" si="97"/>
        <v>3030022050</v>
      </c>
      <c r="X56" s="344"/>
      <c r="Y56" s="246">
        <f t="shared" si="98"/>
        <v>3030023050</v>
      </c>
      <c r="Z56" s="344"/>
      <c r="AA56" s="246">
        <f t="shared" si="99"/>
        <v>3030024050</v>
      </c>
      <c r="AB56" s="344"/>
      <c r="AC56" s="246">
        <f t="shared" si="100"/>
        <v>3030025050</v>
      </c>
      <c r="AD56" s="344"/>
      <c r="AE56" s="246">
        <f t="shared" si="101"/>
        <v>3030026050</v>
      </c>
      <c r="AF56" s="344"/>
      <c r="AG56" s="246">
        <f t="shared" si="102"/>
        <v>3030027050</v>
      </c>
      <c r="AH56" s="344"/>
      <c r="AI56" s="246">
        <f t="shared" si="103"/>
        <v>3030029050</v>
      </c>
      <c r="AJ56" s="342"/>
    </row>
    <row r="57" spans="1:36" s="84" customFormat="1" ht="13.9" customHeight="1">
      <c r="A57" s="423" t="s">
        <v>35</v>
      </c>
      <c r="B57" s="246">
        <v>3030010060</v>
      </c>
      <c r="C57" s="342"/>
      <c r="D57" s="260"/>
      <c r="E57" s="246">
        <f t="shared" si="88"/>
        <v>3030011060</v>
      </c>
      <c r="F57" s="344"/>
      <c r="G57" s="246">
        <f t="shared" si="89"/>
        <v>3030012060</v>
      </c>
      <c r="H57" s="344"/>
      <c r="I57" s="246">
        <f t="shared" si="90"/>
        <v>3030013060</v>
      </c>
      <c r="J57" s="344"/>
      <c r="K57" s="311">
        <f t="shared" si="91"/>
        <v>3030014060</v>
      </c>
      <c r="L57" s="344"/>
      <c r="M57" s="246">
        <f t="shared" si="92"/>
        <v>3030015060</v>
      </c>
      <c r="N57" s="344"/>
      <c r="O57" s="311">
        <f t="shared" si="93"/>
        <v>3030016060</v>
      </c>
      <c r="P57" s="344"/>
      <c r="Q57" s="246">
        <f t="shared" si="94"/>
        <v>3030017060</v>
      </c>
      <c r="R57" s="344"/>
      <c r="S57" s="246">
        <f t="shared" si="95"/>
        <v>3030019060</v>
      </c>
      <c r="T57" s="342"/>
      <c r="U57" s="246">
        <f t="shared" si="96"/>
        <v>3030021060</v>
      </c>
      <c r="V57" s="344"/>
      <c r="W57" s="246">
        <f t="shared" si="97"/>
        <v>3030022060</v>
      </c>
      <c r="X57" s="344"/>
      <c r="Y57" s="246">
        <f t="shared" si="98"/>
        <v>3030023060</v>
      </c>
      <c r="Z57" s="344"/>
      <c r="AA57" s="246">
        <f t="shared" si="99"/>
        <v>3030024060</v>
      </c>
      <c r="AB57" s="344"/>
      <c r="AC57" s="246">
        <f t="shared" si="100"/>
        <v>3030025060</v>
      </c>
      <c r="AD57" s="344"/>
      <c r="AE57" s="246">
        <f t="shared" si="101"/>
        <v>3030026060</v>
      </c>
      <c r="AF57" s="344"/>
      <c r="AG57" s="246">
        <f t="shared" si="102"/>
        <v>3030027060</v>
      </c>
      <c r="AH57" s="344"/>
      <c r="AI57" s="246">
        <f t="shared" si="103"/>
        <v>3030029060</v>
      </c>
      <c r="AJ57" s="342"/>
    </row>
    <row r="58" spans="1:36" s="84" customFormat="1" ht="13.9" customHeight="1">
      <c r="A58" s="423" t="s">
        <v>36</v>
      </c>
      <c r="B58" s="246">
        <v>3030010070</v>
      </c>
      <c r="C58" s="342"/>
      <c r="D58" s="260"/>
      <c r="E58" s="246">
        <f t="shared" si="88"/>
        <v>3030011070</v>
      </c>
      <c r="F58" s="344"/>
      <c r="G58" s="246">
        <f t="shared" si="89"/>
        <v>3030012070</v>
      </c>
      <c r="H58" s="344"/>
      <c r="I58" s="246">
        <f t="shared" si="90"/>
        <v>3030013070</v>
      </c>
      <c r="J58" s="344"/>
      <c r="K58" s="311">
        <f t="shared" si="91"/>
        <v>3030014070</v>
      </c>
      <c r="L58" s="344"/>
      <c r="M58" s="246">
        <f t="shared" si="92"/>
        <v>3030015070</v>
      </c>
      <c r="N58" s="344"/>
      <c r="O58" s="311">
        <f t="shared" si="93"/>
        <v>3030016070</v>
      </c>
      <c r="P58" s="344"/>
      <c r="Q58" s="246">
        <f t="shared" si="94"/>
        <v>3030017070</v>
      </c>
      <c r="R58" s="344"/>
      <c r="S58" s="246">
        <f t="shared" si="95"/>
        <v>3030019070</v>
      </c>
      <c r="T58" s="342"/>
      <c r="U58" s="246">
        <f t="shared" si="96"/>
        <v>3030021070</v>
      </c>
      <c r="V58" s="344"/>
      <c r="W58" s="246">
        <f t="shared" si="97"/>
        <v>3030022070</v>
      </c>
      <c r="X58" s="344"/>
      <c r="Y58" s="246">
        <f t="shared" si="98"/>
        <v>3030023070</v>
      </c>
      <c r="Z58" s="344"/>
      <c r="AA58" s="246">
        <f t="shared" si="99"/>
        <v>3030024070</v>
      </c>
      <c r="AB58" s="344"/>
      <c r="AC58" s="246">
        <f t="shared" si="100"/>
        <v>3030025070</v>
      </c>
      <c r="AD58" s="344"/>
      <c r="AE58" s="246">
        <f t="shared" si="101"/>
        <v>3030026070</v>
      </c>
      <c r="AF58" s="344"/>
      <c r="AG58" s="246">
        <f t="shared" si="102"/>
        <v>3030027070</v>
      </c>
      <c r="AH58" s="344"/>
      <c r="AI58" s="246">
        <f t="shared" si="103"/>
        <v>3030029070</v>
      </c>
      <c r="AJ58" s="342"/>
    </row>
    <row r="59" spans="1:36" s="84" customFormat="1" ht="13.9" customHeight="1">
      <c r="A59" s="423" t="s">
        <v>146</v>
      </c>
      <c r="B59" s="246">
        <v>3030010080</v>
      </c>
      <c r="C59" s="342"/>
      <c r="D59" s="260"/>
      <c r="E59" s="246">
        <f t="shared" si="88"/>
        <v>3030011080</v>
      </c>
      <c r="F59" s="344"/>
      <c r="G59" s="246">
        <f t="shared" si="89"/>
        <v>3030012080</v>
      </c>
      <c r="H59" s="344"/>
      <c r="I59" s="246">
        <f t="shared" si="90"/>
        <v>3030013080</v>
      </c>
      <c r="J59" s="344"/>
      <c r="K59" s="311">
        <f t="shared" si="91"/>
        <v>3030014080</v>
      </c>
      <c r="L59" s="344"/>
      <c r="M59" s="246">
        <f t="shared" si="92"/>
        <v>3030015080</v>
      </c>
      <c r="N59" s="344"/>
      <c r="O59" s="311">
        <f t="shared" si="93"/>
        <v>3030016080</v>
      </c>
      <c r="P59" s="344"/>
      <c r="Q59" s="246">
        <f t="shared" si="94"/>
        <v>3030017080</v>
      </c>
      <c r="R59" s="344"/>
      <c r="S59" s="246">
        <f t="shared" si="95"/>
        <v>3030019080</v>
      </c>
      <c r="T59" s="342"/>
      <c r="U59" s="246">
        <f t="shared" si="96"/>
        <v>3030021080</v>
      </c>
      <c r="V59" s="344"/>
      <c r="W59" s="246">
        <f t="shared" si="97"/>
        <v>3030022080</v>
      </c>
      <c r="X59" s="344"/>
      <c r="Y59" s="246">
        <f t="shared" si="98"/>
        <v>3030023080</v>
      </c>
      <c r="Z59" s="344"/>
      <c r="AA59" s="246">
        <f t="shared" si="99"/>
        <v>3030024080</v>
      </c>
      <c r="AB59" s="344"/>
      <c r="AC59" s="246">
        <f t="shared" si="100"/>
        <v>3030025080</v>
      </c>
      <c r="AD59" s="344"/>
      <c r="AE59" s="246">
        <f t="shared" si="101"/>
        <v>3030026080</v>
      </c>
      <c r="AF59" s="344"/>
      <c r="AG59" s="246">
        <f t="shared" si="102"/>
        <v>3030027080</v>
      </c>
      <c r="AH59" s="344"/>
      <c r="AI59" s="246">
        <f t="shared" si="103"/>
        <v>3030029080</v>
      </c>
      <c r="AJ59" s="342"/>
    </row>
    <row r="60" spans="1:36" s="464" customFormat="1" ht="13.9" customHeight="1">
      <c r="A60" s="529" t="s">
        <v>593</v>
      </c>
      <c r="B60" s="379">
        <v>3030010085</v>
      </c>
      <c r="C60" s="342"/>
      <c r="D60" s="266"/>
      <c r="E60" s="379">
        <f t="shared" ref="E60" si="104">B60+1000</f>
        <v>3030011085</v>
      </c>
      <c r="F60" s="380"/>
      <c r="G60" s="379">
        <f t="shared" ref="G60" si="105">B60+2000</f>
        <v>3030012085</v>
      </c>
      <c r="H60" s="380"/>
      <c r="I60" s="379">
        <f t="shared" ref="I60" si="106">B60+3000</f>
        <v>3030013085</v>
      </c>
      <c r="J60" s="380"/>
      <c r="K60" s="542">
        <f t="shared" ref="K60" si="107">B60+4000</f>
        <v>3030014085</v>
      </c>
      <c r="L60" s="380"/>
      <c r="M60" s="379">
        <f t="shared" ref="M60" si="108">B60+5000</f>
        <v>3030015085</v>
      </c>
      <c r="N60" s="380"/>
      <c r="O60" s="542">
        <f t="shared" ref="O60" si="109">B60+6000</f>
        <v>3030016085</v>
      </c>
      <c r="P60" s="380"/>
      <c r="Q60" s="379">
        <f t="shared" ref="Q60" si="110">B60+7000</f>
        <v>3030017085</v>
      </c>
      <c r="R60" s="380"/>
      <c r="S60" s="379">
        <f t="shared" ref="S60" si="111">B60+9000</f>
        <v>3030019085</v>
      </c>
      <c r="T60" s="342"/>
      <c r="U60" s="379">
        <f t="shared" ref="U60" si="112">B60+11000</f>
        <v>3030021085</v>
      </c>
      <c r="V60" s="380"/>
      <c r="W60" s="379">
        <f t="shared" ref="W60" si="113">B60+12000</f>
        <v>3030022085</v>
      </c>
      <c r="X60" s="380"/>
      <c r="Y60" s="379">
        <f t="shared" ref="Y60" si="114">B60+13000</f>
        <v>3030023085</v>
      </c>
      <c r="Z60" s="380"/>
      <c r="AA60" s="379">
        <f t="shared" ref="AA60" si="115">B60+14000</f>
        <v>3030024085</v>
      </c>
      <c r="AB60" s="380"/>
      <c r="AC60" s="379">
        <f t="shared" ref="AC60" si="116">B60+15000</f>
        <v>3030025085</v>
      </c>
      <c r="AD60" s="380"/>
      <c r="AE60" s="379">
        <f t="shared" ref="AE60" si="117">B60+16000</f>
        <v>3030026085</v>
      </c>
      <c r="AF60" s="380"/>
      <c r="AG60" s="379">
        <f t="shared" ref="AG60" si="118">B60+17000</f>
        <v>3030027085</v>
      </c>
      <c r="AH60" s="380"/>
      <c r="AI60" s="379">
        <f t="shared" ref="AI60" si="119">B60+19000</f>
        <v>3030029085</v>
      </c>
      <c r="AJ60" s="342"/>
    </row>
    <row r="61" spans="1:36" s="84" customFormat="1" ht="13.9" customHeight="1">
      <c r="A61" s="423" t="s">
        <v>37</v>
      </c>
      <c r="B61" s="246">
        <v>3030010090</v>
      </c>
      <c r="C61" s="342"/>
      <c r="D61" s="260"/>
      <c r="E61" s="246">
        <f t="shared" si="88"/>
        <v>3030011090</v>
      </c>
      <c r="F61" s="344"/>
      <c r="G61" s="246">
        <f t="shared" si="89"/>
        <v>3030012090</v>
      </c>
      <c r="H61" s="344"/>
      <c r="I61" s="246">
        <f t="shared" si="90"/>
        <v>3030013090</v>
      </c>
      <c r="J61" s="344"/>
      <c r="K61" s="311">
        <f t="shared" si="91"/>
        <v>3030014090</v>
      </c>
      <c r="L61" s="344"/>
      <c r="M61" s="246">
        <f t="shared" si="92"/>
        <v>3030015090</v>
      </c>
      <c r="N61" s="344"/>
      <c r="O61" s="311">
        <f t="shared" si="93"/>
        <v>3030016090</v>
      </c>
      <c r="P61" s="344"/>
      <c r="Q61" s="246">
        <f t="shared" si="94"/>
        <v>3030017090</v>
      </c>
      <c r="R61" s="344"/>
      <c r="S61" s="246">
        <f t="shared" si="95"/>
        <v>3030019090</v>
      </c>
      <c r="T61" s="342"/>
      <c r="U61" s="246">
        <f t="shared" si="96"/>
        <v>3030021090</v>
      </c>
      <c r="V61" s="344"/>
      <c r="W61" s="246">
        <f t="shared" si="97"/>
        <v>3030022090</v>
      </c>
      <c r="X61" s="344"/>
      <c r="Y61" s="246">
        <f t="shared" si="98"/>
        <v>3030023090</v>
      </c>
      <c r="Z61" s="344"/>
      <c r="AA61" s="246">
        <f t="shared" si="99"/>
        <v>3030024090</v>
      </c>
      <c r="AB61" s="344"/>
      <c r="AC61" s="246">
        <f t="shared" si="100"/>
        <v>3030025090</v>
      </c>
      <c r="AD61" s="344"/>
      <c r="AE61" s="246">
        <f t="shared" si="101"/>
        <v>3030026090</v>
      </c>
      <c r="AF61" s="344"/>
      <c r="AG61" s="246">
        <f t="shared" si="102"/>
        <v>3030027090</v>
      </c>
      <c r="AH61" s="344"/>
      <c r="AI61" s="246">
        <f t="shared" si="103"/>
        <v>3030029090</v>
      </c>
      <c r="AJ61" s="342"/>
    </row>
    <row r="62" spans="1:36" s="84" customFormat="1" ht="13.9" customHeight="1">
      <c r="A62" s="540" t="s">
        <v>11</v>
      </c>
      <c r="B62" s="246">
        <v>3030010100</v>
      </c>
      <c r="C62" s="343"/>
      <c r="D62" s="261"/>
      <c r="E62" s="246">
        <f t="shared" si="88"/>
        <v>3030011100</v>
      </c>
      <c r="F62" s="343"/>
      <c r="G62" s="246">
        <f t="shared" si="89"/>
        <v>3030012100</v>
      </c>
      <c r="H62" s="343"/>
      <c r="I62" s="246">
        <f t="shared" si="90"/>
        <v>3030013100</v>
      </c>
      <c r="J62" s="343"/>
      <c r="K62" s="313">
        <f t="shared" si="91"/>
        <v>3030014100</v>
      </c>
      <c r="L62" s="343"/>
      <c r="M62" s="246">
        <f t="shared" si="92"/>
        <v>3030015100</v>
      </c>
      <c r="N62" s="343"/>
      <c r="O62" s="313">
        <f t="shared" si="93"/>
        <v>3030016100</v>
      </c>
      <c r="P62" s="343"/>
      <c r="Q62" s="246">
        <f t="shared" si="94"/>
        <v>3030017100</v>
      </c>
      <c r="R62" s="343"/>
      <c r="S62" s="246">
        <f t="shared" si="95"/>
        <v>3030019100</v>
      </c>
      <c r="T62" s="343"/>
      <c r="U62" s="246">
        <f t="shared" si="96"/>
        <v>3030021100</v>
      </c>
      <c r="V62" s="343"/>
      <c r="W62" s="246">
        <f t="shared" si="97"/>
        <v>3030022100</v>
      </c>
      <c r="X62" s="343"/>
      <c r="Y62" s="246">
        <f t="shared" si="98"/>
        <v>3030023100</v>
      </c>
      <c r="Z62" s="343"/>
      <c r="AA62" s="246">
        <f t="shared" si="99"/>
        <v>3030024100</v>
      </c>
      <c r="AB62" s="343"/>
      <c r="AC62" s="246">
        <f t="shared" si="100"/>
        <v>3030025100</v>
      </c>
      <c r="AD62" s="343"/>
      <c r="AE62" s="246">
        <f t="shared" si="101"/>
        <v>3030026100</v>
      </c>
      <c r="AF62" s="343"/>
      <c r="AG62" s="246">
        <f t="shared" si="102"/>
        <v>3030027100</v>
      </c>
      <c r="AH62" s="343"/>
      <c r="AI62" s="246">
        <f t="shared" si="103"/>
        <v>3030029100</v>
      </c>
      <c r="AJ62" s="343"/>
    </row>
    <row r="63" spans="1:36" s="114" customFormat="1" ht="13.9" customHeight="1">
      <c r="A63" s="404" t="s">
        <v>628</v>
      </c>
      <c r="B63" s="537"/>
    </row>
    <row r="64" spans="1:36" s="114" customFormat="1" ht="13.9" customHeight="1">
      <c r="A64" s="404"/>
      <c r="B64" s="537"/>
    </row>
    <row r="65" spans="1:36" s="114" customFormat="1" ht="13.9" customHeight="1">
      <c r="A65" s="538" t="s">
        <v>504</v>
      </c>
      <c r="B65" s="539"/>
      <c r="C65" s="404"/>
      <c r="D65" s="404"/>
      <c r="E65" s="404"/>
      <c r="F65" s="404"/>
      <c r="G65" s="404"/>
      <c r="H65" s="404"/>
      <c r="I65" s="404"/>
      <c r="J65" s="404"/>
      <c r="K65" s="404"/>
      <c r="L65" s="404"/>
      <c r="M65" s="538" t="s">
        <v>524</v>
      </c>
      <c r="N65" s="404"/>
      <c r="O65" s="404"/>
      <c r="P65" s="404"/>
      <c r="Q65" s="404"/>
      <c r="R65" s="404"/>
      <c r="S65" s="404"/>
      <c r="T65" s="404"/>
    </row>
    <row r="66" spans="1:36" s="84" customFormat="1" ht="13.9" customHeight="1">
      <c r="A66" s="102" t="s">
        <v>143</v>
      </c>
      <c r="B66" s="103"/>
      <c r="C66" s="324">
        <v>1</v>
      </c>
      <c r="D66" s="853">
        <v>2</v>
      </c>
      <c r="E66" s="854"/>
      <c r="F66" s="324">
        <v>3</v>
      </c>
      <c r="G66" s="324">
        <v>4</v>
      </c>
      <c r="H66" s="324">
        <v>5</v>
      </c>
      <c r="I66" s="324">
        <v>10</v>
      </c>
      <c r="J66" s="328"/>
      <c r="K66" s="328"/>
      <c r="L66" s="328"/>
      <c r="M66" s="544">
        <v>1</v>
      </c>
      <c r="N66" s="545">
        <v>2</v>
      </c>
      <c r="O66" s="544">
        <v>3</v>
      </c>
      <c r="P66" s="544">
        <v>4</v>
      </c>
      <c r="Q66" s="544">
        <v>5</v>
      </c>
      <c r="R66" s="544">
        <v>10</v>
      </c>
    </row>
    <row r="67" spans="1:36" s="84" customFormat="1" ht="13.9" customHeight="1">
      <c r="A67" s="424" t="s">
        <v>30</v>
      </c>
      <c r="B67" s="105"/>
      <c r="C67" s="326">
        <v>2.5000000000000001E-3</v>
      </c>
      <c r="D67" s="855">
        <v>2.5000000000000001E-3</v>
      </c>
      <c r="E67" s="856"/>
      <c r="F67" s="326">
        <v>5.0000000000000001E-3</v>
      </c>
      <c r="G67" s="326">
        <v>5.0000000000000001E-3</v>
      </c>
      <c r="H67" s="326">
        <v>0.01</v>
      </c>
      <c r="I67" s="326">
        <v>1.2500000000000001E-2</v>
      </c>
      <c r="J67" s="328"/>
      <c r="K67" s="328"/>
      <c r="L67" s="328"/>
      <c r="M67" s="108">
        <v>5.0000000000000001E-3</v>
      </c>
      <c r="N67" s="108">
        <v>5.0000000000000001E-3</v>
      </c>
      <c r="O67" s="108">
        <v>0.01</v>
      </c>
      <c r="P67" s="108">
        <v>0.01</v>
      </c>
      <c r="Q67" s="108">
        <v>0.02</v>
      </c>
      <c r="R67" s="108">
        <v>2.5000000000000001E-2</v>
      </c>
    </row>
    <row r="68" spans="1:36" s="84" customFormat="1" ht="13.9" customHeight="1">
      <c r="A68" s="424" t="s">
        <v>31</v>
      </c>
      <c r="B68" s="107"/>
      <c r="C68" s="326">
        <v>2.5000000000000001E-3</v>
      </c>
      <c r="D68" s="855">
        <v>5.0000000000000001E-3</v>
      </c>
      <c r="E68" s="856"/>
      <c r="F68" s="326">
        <v>7.4999999999999997E-3</v>
      </c>
      <c r="G68" s="326">
        <v>0.01</v>
      </c>
      <c r="H68" s="326">
        <v>1.2500000000000001E-2</v>
      </c>
      <c r="I68" s="326">
        <v>1.7500000000000002E-2</v>
      </c>
      <c r="J68" s="328"/>
      <c r="K68" s="328"/>
      <c r="L68" s="328"/>
      <c r="M68" s="108">
        <v>5.0000000000000001E-3</v>
      </c>
      <c r="N68" s="108">
        <v>0.01</v>
      </c>
      <c r="O68" s="108">
        <v>1.4999999999999999E-2</v>
      </c>
      <c r="P68" s="108">
        <v>0.02</v>
      </c>
      <c r="Q68" s="108">
        <v>2.5000000000000001E-2</v>
      </c>
      <c r="R68" s="108">
        <v>3.5000000000000003E-2</v>
      </c>
    </row>
    <row r="69" spans="1:36" s="84" customFormat="1" ht="13.9" customHeight="1">
      <c r="A69" s="424" t="s">
        <v>32</v>
      </c>
      <c r="B69" s="105"/>
      <c r="C69" s="326">
        <v>7.4999999999999997E-3</v>
      </c>
      <c r="D69" s="855">
        <v>0.01</v>
      </c>
      <c r="E69" s="856"/>
      <c r="F69" s="326">
        <v>1.4999999999999999E-2</v>
      </c>
      <c r="G69" s="326">
        <v>1.7500000000000002E-2</v>
      </c>
      <c r="H69" s="326">
        <v>0.02</v>
      </c>
      <c r="I69" s="326">
        <v>0.03</v>
      </c>
      <c r="J69" s="328"/>
      <c r="K69" s="328"/>
      <c r="L69" s="328"/>
      <c r="M69" s="108">
        <v>1.4999999999999999E-2</v>
      </c>
      <c r="N69" s="108">
        <v>0.02</v>
      </c>
      <c r="O69" s="108">
        <v>0.03</v>
      </c>
      <c r="P69" s="108">
        <v>3.5000000000000003E-2</v>
      </c>
      <c r="Q69" s="108">
        <v>0.04</v>
      </c>
      <c r="R69" s="108">
        <v>0.06</v>
      </c>
    </row>
    <row r="70" spans="1:36" s="84" customFormat="1" ht="13.9" customHeight="1">
      <c r="A70" s="424" t="s">
        <v>33</v>
      </c>
      <c r="B70" s="105"/>
      <c r="C70" s="326">
        <v>1.4999999999999999E-2</v>
      </c>
      <c r="D70" s="855">
        <v>2.75E-2</v>
      </c>
      <c r="E70" s="856"/>
      <c r="F70" s="326">
        <v>3.2500000000000001E-2</v>
      </c>
      <c r="G70" s="326">
        <v>3.7499999999999999E-2</v>
      </c>
      <c r="H70" s="326">
        <v>0.04</v>
      </c>
      <c r="I70" s="326">
        <v>4.7500000000000001E-2</v>
      </c>
      <c r="J70" s="328"/>
      <c r="K70" s="328"/>
      <c r="L70" s="328"/>
      <c r="M70" s="108">
        <v>0.03</v>
      </c>
      <c r="N70" s="108">
        <v>5.5E-2</v>
      </c>
      <c r="O70" s="108">
        <v>6.5000000000000002E-2</v>
      </c>
      <c r="P70" s="108">
        <v>7.4999999999999997E-2</v>
      </c>
      <c r="Q70" s="108">
        <v>0.08</v>
      </c>
      <c r="R70" s="108">
        <v>9.5000000000000001E-2</v>
      </c>
    </row>
    <row r="71" spans="1:36" s="84" customFormat="1" ht="13.9" customHeight="1">
      <c r="A71" s="424" t="s">
        <v>34</v>
      </c>
      <c r="B71" s="105"/>
      <c r="C71" s="108">
        <v>0.1125</v>
      </c>
      <c r="D71" s="847">
        <v>0.18</v>
      </c>
      <c r="E71" s="848"/>
      <c r="F71" s="108">
        <v>0.2175</v>
      </c>
      <c r="G71" s="108">
        <v>0.23250000000000001</v>
      </c>
      <c r="H71" s="108">
        <v>0.24</v>
      </c>
      <c r="I71" s="108">
        <v>0.24</v>
      </c>
      <c r="J71" s="328"/>
      <c r="K71" s="328"/>
      <c r="L71" s="328"/>
      <c r="M71" s="536">
        <v>0.6</v>
      </c>
      <c r="N71" s="543">
        <v>0.6</v>
      </c>
      <c r="O71" s="536">
        <v>0.6</v>
      </c>
      <c r="P71" s="536">
        <v>0.6</v>
      </c>
      <c r="Q71" s="536">
        <v>0.6</v>
      </c>
      <c r="R71" s="536">
        <v>0.6</v>
      </c>
    </row>
    <row r="72" spans="1:36" s="84" customFormat="1" ht="13.9" customHeight="1">
      <c r="A72" s="424" t="s">
        <v>35</v>
      </c>
      <c r="B72" s="105"/>
      <c r="C72" s="323">
        <v>0.6</v>
      </c>
      <c r="D72" s="849">
        <v>0.6</v>
      </c>
      <c r="E72" s="850"/>
      <c r="F72" s="323">
        <v>0.6</v>
      </c>
      <c r="G72" s="323">
        <v>0.6</v>
      </c>
      <c r="H72" s="323">
        <v>0.6</v>
      </c>
      <c r="I72" s="323">
        <v>0.6</v>
      </c>
      <c r="J72" s="328"/>
      <c r="K72" s="328"/>
      <c r="L72" s="328"/>
      <c r="M72" s="536">
        <v>0.6</v>
      </c>
      <c r="N72" s="543">
        <v>0.6</v>
      </c>
      <c r="O72" s="536">
        <v>0.6</v>
      </c>
      <c r="P72" s="536">
        <v>0.6</v>
      </c>
      <c r="Q72" s="536">
        <v>0.6</v>
      </c>
      <c r="R72" s="536">
        <v>0.6</v>
      </c>
    </row>
    <row r="73" spans="1:36" s="84" customFormat="1" ht="13.9" customHeight="1">
      <c r="A73" s="424" t="s">
        <v>36</v>
      </c>
      <c r="B73" s="105"/>
      <c r="C73" s="323">
        <v>0.6</v>
      </c>
      <c r="D73" s="849">
        <v>0.6</v>
      </c>
      <c r="E73" s="850"/>
      <c r="F73" s="323">
        <v>0.6</v>
      </c>
      <c r="G73" s="323">
        <v>0.6</v>
      </c>
      <c r="H73" s="323">
        <v>0.6</v>
      </c>
      <c r="I73" s="323">
        <v>0.6</v>
      </c>
      <c r="J73" s="328"/>
      <c r="K73" s="328"/>
      <c r="L73" s="328"/>
      <c r="M73" s="536">
        <v>0.6</v>
      </c>
      <c r="N73" s="543">
        <v>0.6</v>
      </c>
      <c r="O73" s="536">
        <v>0.6</v>
      </c>
      <c r="P73" s="536">
        <v>0.6</v>
      </c>
      <c r="Q73" s="536">
        <v>0.6</v>
      </c>
      <c r="R73" s="536">
        <v>0.6</v>
      </c>
    </row>
    <row r="74" spans="1:36" s="84" customFormat="1" ht="13.9" customHeight="1">
      <c r="A74" s="424" t="s">
        <v>150</v>
      </c>
      <c r="B74" s="105"/>
      <c r="C74" s="323">
        <v>0.12</v>
      </c>
      <c r="D74" s="849">
        <v>0.12</v>
      </c>
      <c r="E74" s="850"/>
      <c r="F74" s="323">
        <v>0.12</v>
      </c>
      <c r="G74" s="323">
        <v>0.12</v>
      </c>
      <c r="H74" s="323">
        <v>0.12</v>
      </c>
      <c r="I74" s="323">
        <v>0.12</v>
      </c>
      <c r="J74" s="328"/>
      <c r="K74" s="328"/>
      <c r="L74" s="328"/>
      <c r="M74" s="536">
        <v>0.6</v>
      </c>
      <c r="N74" s="543">
        <v>0.6</v>
      </c>
      <c r="O74" s="536">
        <v>0.6</v>
      </c>
      <c r="P74" s="536">
        <v>0.6</v>
      </c>
      <c r="Q74" s="536">
        <v>0.6</v>
      </c>
      <c r="R74" s="536">
        <v>0.6</v>
      </c>
    </row>
    <row r="75" spans="1:36" s="84" customFormat="1" ht="13.9" customHeight="1">
      <c r="A75" s="529" t="s">
        <v>592</v>
      </c>
      <c r="B75" s="541"/>
      <c r="C75" s="536">
        <v>0.6</v>
      </c>
      <c r="D75" s="851">
        <v>0.6</v>
      </c>
      <c r="E75" s="852"/>
      <c r="F75" s="536">
        <v>0.6</v>
      </c>
      <c r="G75" s="536">
        <v>0.6</v>
      </c>
      <c r="H75" s="536">
        <v>0.6</v>
      </c>
      <c r="I75" s="536">
        <v>0.6</v>
      </c>
      <c r="J75" s="328"/>
      <c r="K75" s="328"/>
      <c r="L75" s="328"/>
      <c r="M75" s="536">
        <v>0.6</v>
      </c>
      <c r="N75" s="543">
        <v>0.6</v>
      </c>
      <c r="O75" s="536">
        <v>0.6</v>
      </c>
      <c r="P75" s="536">
        <v>0.6</v>
      </c>
      <c r="Q75" s="536">
        <v>0.6</v>
      </c>
      <c r="R75" s="536">
        <v>0.6</v>
      </c>
      <c r="S75" s="328"/>
      <c r="T75" s="328"/>
      <c r="U75" s="328"/>
      <c r="V75" s="328"/>
      <c r="W75" s="328"/>
      <c r="X75" s="328"/>
      <c r="Y75" s="328"/>
      <c r="Z75" s="328"/>
    </row>
    <row r="76" spans="1:36" s="84" customFormat="1" ht="13.9" customHeight="1">
      <c r="A76" s="424" t="s">
        <v>151</v>
      </c>
      <c r="B76" s="105"/>
      <c r="C76" s="323">
        <v>0.6</v>
      </c>
      <c r="D76" s="849">
        <v>0.6</v>
      </c>
      <c r="E76" s="850"/>
      <c r="F76" s="323">
        <v>0.6</v>
      </c>
      <c r="G76" s="323">
        <v>0.6</v>
      </c>
      <c r="H76" s="323">
        <v>0.6</v>
      </c>
      <c r="I76" s="323">
        <v>0.6</v>
      </c>
      <c r="J76" s="328"/>
      <c r="K76" s="328"/>
      <c r="L76" s="328"/>
      <c r="M76" s="323">
        <v>0.6</v>
      </c>
      <c r="N76" s="325">
        <v>0.6</v>
      </c>
      <c r="O76" s="323">
        <v>0.6</v>
      </c>
      <c r="P76" s="323">
        <v>0.6</v>
      </c>
      <c r="Q76" s="323">
        <v>0.6</v>
      </c>
      <c r="R76" s="536">
        <v>0.6</v>
      </c>
      <c r="AI76" s="109"/>
    </row>
    <row r="77" spans="1:36" s="84" customFormat="1" ht="13.9" customHeight="1">
      <c r="AJ77" s="728" t="s">
        <v>690</v>
      </c>
    </row>
    <row r="78" spans="1:36" s="84" customFormat="1" ht="13.9" customHeight="1">
      <c r="I78" s="110"/>
      <c r="AJ78" s="38" t="s">
        <v>152</v>
      </c>
    </row>
    <row r="79" spans="1:36" s="84" customFormat="1" ht="13.9" customHeight="1">
      <c r="I79" s="111"/>
      <c r="J79" s="111"/>
      <c r="K79" s="111"/>
      <c r="L79" s="111"/>
    </row>
    <row r="80" spans="1:36" s="84" customFormat="1" ht="13.9" customHeight="1"/>
    <row r="81" s="84" customFormat="1" ht="13.9" customHeight="1"/>
    <row r="82" s="84" customFormat="1" ht="13.9" customHeight="1"/>
    <row r="83" s="84" customFormat="1" ht="13.9" customHeight="1"/>
  </sheetData>
  <customSheetViews>
    <customSheetView guid="{7C10E70B-CA2F-4DD3-A65F-D2F324708369}" fitToPage="1">
      <pane xSplit="1" ySplit="8" topLeftCell="B42" activePane="bottomRight" state="frozen"/>
      <selection pane="bottomRight" activeCell="A62" sqref="A62"/>
      <pageMargins left="0.7" right="0.7" top="0.75" bottom="0.75" header="0.3" footer="0.3"/>
      <pageSetup scale="77" orientation="landscape" r:id="rId1"/>
    </customSheetView>
    <customSheetView guid="{EE1933C6-8392-46A4-85D3-94F99845B8F8}" fitToPage="1">
      <pageMargins left="0.7" right="0.7" top="0.75" bottom="0.75" header="0.3" footer="0.3"/>
      <pageSetup scale="79" orientation="landscape" r:id="rId2"/>
    </customSheetView>
    <customSheetView guid="{10071406-5415-425D-948E-2D821A4F8DEB}" showPageBreaks="1" fitToPage="1" printArea="1">
      <pane xSplit="1" ySplit="8" topLeftCell="B9" activePane="bottomRight" state="frozen"/>
      <selection pane="bottomRight" activeCell="A6" sqref="A6"/>
      <pageMargins left="0.7" right="0.7" top="0.75" bottom="0.75" header="0.3" footer="0.3"/>
      <pageSetup scale="77" orientation="landscape" r:id="rId3"/>
    </customSheetView>
  </customSheetViews>
  <mergeCells count="101">
    <mergeCell ref="D71:E71"/>
    <mergeCell ref="D72:E72"/>
    <mergeCell ref="D73:E73"/>
    <mergeCell ref="D74:E74"/>
    <mergeCell ref="D76:E76"/>
    <mergeCell ref="D75:E75"/>
    <mergeCell ref="D66:E66"/>
    <mergeCell ref="D67:E67"/>
    <mergeCell ref="D68:E68"/>
    <mergeCell ref="D69:E69"/>
    <mergeCell ref="D70:E70"/>
    <mergeCell ref="AI42:AJ42"/>
    <mergeCell ref="B43:C43"/>
    <mergeCell ref="E43:F43"/>
    <mergeCell ref="Q43:R43"/>
    <mergeCell ref="S43:T43"/>
    <mergeCell ref="U43:V43"/>
    <mergeCell ref="AG43:AH43"/>
    <mergeCell ref="AI43:AJ43"/>
    <mergeCell ref="B42:C42"/>
    <mergeCell ref="E42:F42"/>
    <mergeCell ref="Q42:R42"/>
    <mergeCell ref="S42:T42"/>
    <mergeCell ref="U42:V42"/>
    <mergeCell ref="AG42:AH42"/>
    <mergeCell ref="AI40:AJ40"/>
    <mergeCell ref="B41:C41"/>
    <mergeCell ref="E41:F41"/>
    <mergeCell ref="Q41:R41"/>
    <mergeCell ref="S41:T41"/>
    <mergeCell ref="U41:V41"/>
    <mergeCell ref="AG41:AH41"/>
    <mergeCell ref="AI41:AJ41"/>
    <mergeCell ref="B40:C40"/>
    <mergeCell ref="E40:F40"/>
    <mergeCell ref="Q40:R40"/>
    <mergeCell ref="S40:T40"/>
    <mergeCell ref="U40:V40"/>
    <mergeCell ref="AG40:AH40"/>
    <mergeCell ref="A4:AJ4"/>
    <mergeCell ref="A5:AJ5"/>
    <mergeCell ref="A6:AJ6"/>
    <mergeCell ref="A7:AJ7"/>
    <mergeCell ref="E9:T9"/>
    <mergeCell ref="U9:AJ9"/>
    <mergeCell ref="AI39:AJ39"/>
    <mergeCell ref="S10:T10"/>
    <mergeCell ref="U10:V10"/>
    <mergeCell ref="W10:X10"/>
    <mergeCell ref="Y10:Z10"/>
    <mergeCell ref="AA10:AB10"/>
    <mergeCell ref="AC10:AD10"/>
    <mergeCell ref="S39:T39"/>
    <mergeCell ref="U39:V39"/>
    <mergeCell ref="AI10:AJ10"/>
    <mergeCell ref="U12:V12"/>
    <mergeCell ref="E25:F25"/>
    <mergeCell ref="E12:F12"/>
    <mergeCell ref="K10:L10"/>
    <mergeCell ref="O10:P10"/>
    <mergeCell ref="AE10:AF10"/>
    <mergeCell ref="AG10:AH10"/>
    <mergeCell ref="U25:V25"/>
    <mergeCell ref="AG39:AH39"/>
    <mergeCell ref="M10:N10"/>
    <mergeCell ref="Q10:R10"/>
    <mergeCell ref="B39:C39"/>
    <mergeCell ref="E39:F39"/>
    <mergeCell ref="Q39:R39"/>
    <mergeCell ref="B10:C10"/>
    <mergeCell ref="E10:F10"/>
    <mergeCell ref="G10:H10"/>
    <mergeCell ref="I10:J10"/>
    <mergeCell ref="AI46:AJ46"/>
    <mergeCell ref="B47:C47"/>
    <mergeCell ref="E47:F47"/>
    <mergeCell ref="Q47:R47"/>
    <mergeCell ref="S47:T47"/>
    <mergeCell ref="U47:V47"/>
    <mergeCell ref="AG47:AH47"/>
    <mergeCell ref="AI47:AJ47"/>
    <mergeCell ref="B46:C46"/>
    <mergeCell ref="E46:F46"/>
    <mergeCell ref="Q46:R46"/>
    <mergeCell ref="S46:T46"/>
    <mergeCell ref="U46:V46"/>
    <mergeCell ref="AG46:AH46"/>
    <mergeCell ref="AG48:AH48"/>
    <mergeCell ref="AI48:AJ48"/>
    <mergeCell ref="B49:C49"/>
    <mergeCell ref="E49:F49"/>
    <mergeCell ref="Q49:R49"/>
    <mergeCell ref="S49:T49"/>
    <mergeCell ref="U49:V49"/>
    <mergeCell ref="AG49:AH49"/>
    <mergeCell ref="AI49:AJ49"/>
    <mergeCell ref="B48:C48"/>
    <mergeCell ref="E48:F48"/>
    <mergeCell ref="Q48:R48"/>
    <mergeCell ref="S48:T48"/>
    <mergeCell ref="U48:V48"/>
  </mergeCells>
  <printOptions horizontalCentered="1"/>
  <pageMargins left="0.39370078740157483" right="0.39370078740157483" top="0.39370078740157483" bottom="0.39370078740157483" header="0.39370078740157483" footer="0.39370078740157483"/>
  <pageSetup paperSize="5" scale="42" orientation="landscape" r:id="rId4"/>
  <drawing r:id="rId5"/>
  <legacyDrawingHF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pageSetUpPr fitToPage="1"/>
  </sheetPr>
  <dimension ref="A1:AM72"/>
  <sheetViews>
    <sheetView showGridLines="0" zoomScaleNormal="100" workbookViewId="0">
      <selection activeCell="H66" sqref="H66"/>
    </sheetView>
  </sheetViews>
  <sheetFormatPr defaultColWidth="9.140625" defaultRowHeight="14.25"/>
  <cols>
    <col min="1" max="1" width="37.85546875" style="83" customWidth="1"/>
    <col min="2" max="2" width="8.5703125" style="83" customWidth="1"/>
    <col min="3" max="3" width="10.7109375" style="83" customWidth="1"/>
    <col min="4" max="4" width="2.7109375" style="83" customWidth="1"/>
    <col min="5" max="5" width="10.7109375" style="83" customWidth="1"/>
    <col min="6" max="6" width="8.5703125" style="83" customWidth="1"/>
    <col min="7" max="7" width="10.7109375" style="83" customWidth="1"/>
    <col min="8" max="8" width="8.5703125" style="83" customWidth="1"/>
    <col min="9" max="9" width="10.7109375" style="83" customWidth="1"/>
    <col min="10" max="10" width="8.5703125" style="83" customWidth="1"/>
    <col min="11" max="11" width="10.7109375" style="83" customWidth="1"/>
    <col min="12" max="12" width="8.5703125" style="83" customWidth="1"/>
    <col min="13" max="13" width="10.7109375" style="83" customWidth="1"/>
    <col min="14" max="14" width="8.5703125" style="83" customWidth="1"/>
    <col min="15" max="15" width="10.7109375" style="83" customWidth="1"/>
    <col min="16" max="16" width="8.5703125" style="83" customWidth="1"/>
    <col min="17" max="17" width="10.7109375" style="83" customWidth="1"/>
    <col min="18" max="18" width="8.5703125" style="83" customWidth="1"/>
    <col min="19" max="19" width="10.7109375" style="83" customWidth="1"/>
    <col min="20" max="20" width="8.5703125" style="83" customWidth="1"/>
    <col min="21" max="21" width="10.7109375" style="83" customWidth="1"/>
    <col min="22" max="22" width="2.7109375" style="83" customWidth="1"/>
    <col min="23" max="23" width="10.7109375" style="83" customWidth="1"/>
    <col min="24" max="24" width="8.5703125" style="83" customWidth="1"/>
    <col min="25" max="25" width="10.7109375" style="83" customWidth="1"/>
    <col min="26" max="26" width="8.5703125" style="83" customWidth="1"/>
    <col min="27" max="27" width="10.7109375" style="83" customWidth="1"/>
    <col min="28" max="28" width="8.5703125" style="83" customWidth="1"/>
    <col min="29" max="29" width="10.7109375" style="83" customWidth="1"/>
    <col min="30" max="30" width="8.5703125" style="83" customWidth="1"/>
    <col min="31" max="31" width="10.7109375" style="83" customWidth="1"/>
    <col min="32" max="32" width="8.5703125" style="83" customWidth="1"/>
    <col min="33" max="33" width="10.7109375" style="83" customWidth="1"/>
    <col min="34" max="34" width="8.5703125" style="83" customWidth="1"/>
    <col min="35" max="35" width="10.7109375" style="83" customWidth="1"/>
    <col min="36" max="36" width="8.5703125" style="83" customWidth="1"/>
    <col min="37" max="37" width="10.7109375" style="83" customWidth="1"/>
    <col min="38" max="38" width="8.5703125" style="83" customWidth="1"/>
    <col min="39" max="39" width="13.28515625" style="83" customWidth="1"/>
    <col min="40" max="16384" width="9.140625" style="83"/>
  </cols>
  <sheetData>
    <row r="1" spans="1:39" ht="27" customHeight="1">
      <c r="A1" s="365"/>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365"/>
      <c r="AL1" s="365"/>
      <c r="AM1" s="450" t="s">
        <v>526</v>
      </c>
    </row>
    <row r="2" spans="1:39" ht="27" customHeight="1">
      <c r="A2" s="365"/>
      <c r="B2" s="630"/>
      <c r="C2" s="630"/>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450"/>
    </row>
    <row r="3" spans="1:39" ht="18" customHeight="1">
      <c r="A3" s="479" t="s">
        <v>538</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526"/>
      <c r="AM3" s="481" t="s">
        <v>536</v>
      </c>
    </row>
    <row r="4" spans="1:39" s="84" customFormat="1" ht="13.9" customHeight="1">
      <c r="A4" s="822" t="s">
        <v>26</v>
      </c>
      <c r="B4" s="822"/>
      <c r="C4" s="823"/>
      <c r="D4" s="823"/>
      <c r="E4" s="823"/>
      <c r="F4" s="823"/>
      <c r="G4" s="823"/>
      <c r="H4" s="823"/>
      <c r="I4" s="823"/>
      <c r="J4" s="823"/>
      <c r="K4" s="823"/>
      <c r="L4" s="823"/>
      <c r="M4" s="823"/>
      <c r="N4" s="823"/>
      <c r="O4" s="823"/>
      <c r="P4" s="823"/>
      <c r="Q4" s="823"/>
      <c r="R4" s="823"/>
      <c r="S4" s="823"/>
      <c r="T4" s="823"/>
      <c r="U4" s="823"/>
      <c r="V4" s="823"/>
      <c r="W4" s="823"/>
      <c r="X4" s="823"/>
      <c r="Y4" s="823"/>
      <c r="Z4" s="823"/>
      <c r="AA4" s="823"/>
      <c r="AB4" s="823"/>
      <c r="AC4" s="823"/>
      <c r="AD4" s="823"/>
      <c r="AE4" s="823"/>
      <c r="AF4" s="823"/>
      <c r="AG4" s="823"/>
      <c r="AH4" s="823"/>
      <c r="AI4" s="823"/>
      <c r="AJ4" s="823"/>
      <c r="AK4" s="823"/>
      <c r="AL4" s="823"/>
      <c r="AM4" s="823"/>
    </row>
    <row r="5" spans="1:39" ht="18">
      <c r="A5" s="840" t="s">
        <v>121</v>
      </c>
      <c r="B5" s="840"/>
      <c r="C5" s="840"/>
      <c r="D5" s="840"/>
      <c r="E5" s="840"/>
      <c r="F5" s="840"/>
      <c r="G5" s="840"/>
      <c r="H5" s="840"/>
      <c r="I5" s="840"/>
      <c r="J5" s="840"/>
      <c r="K5" s="840"/>
      <c r="L5" s="840"/>
      <c r="M5" s="840"/>
      <c r="N5" s="840"/>
      <c r="O5" s="840"/>
      <c r="P5" s="840"/>
      <c r="Q5" s="840"/>
      <c r="R5" s="840"/>
      <c r="S5" s="840"/>
      <c r="T5" s="840"/>
      <c r="U5" s="840"/>
      <c r="V5" s="840"/>
      <c r="W5" s="840"/>
      <c r="X5" s="840"/>
      <c r="Y5" s="840"/>
      <c r="Z5" s="840"/>
      <c r="AA5" s="840"/>
      <c r="AB5" s="840"/>
      <c r="AC5" s="840"/>
      <c r="AD5" s="840"/>
      <c r="AE5" s="840"/>
      <c r="AF5" s="840"/>
      <c r="AG5" s="840"/>
      <c r="AH5" s="840"/>
      <c r="AI5" s="840"/>
      <c r="AJ5" s="840"/>
      <c r="AK5" s="840"/>
      <c r="AL5" s="840"/>
      <c r="AM5" s="840"/>
    </row>
    <row r="6" spans="1:39" ht="18">
      <c r="A6" s="840" t="s">
        <v>525</v>
      </c>
      <c r="B6" s="840"/>
      <c r="C6" s="840"/>
      <c r="D6" s="840"/>
      <c r="E6" s="840"/>
      <c r="F6" s="840"/>
      <c r="G6" s="840"/>
      <c r="H6" s="840"/>
      <c r="I6" s="840"/>
      <c r="J6" s="840"/>
      <c r="K6" s="840"/>
      <c r="L6" s="840"/>
      <c r="M6" s="840"/>
      <c r="N6" s="840"/>
      <c r="O6" s="840"/>
      <c r="P6" s="840"/>
      <c r="Q6" s="840"/>
      <c r="R6" s="840"/>
      <c r="S6" s="840"/>
      <c r="T6" s="840"/>
      <c r="U6" s="840"/>
      <c r="V6" s="840"/>
      <c r="W6" s="840"/>
      <c r="X6" s="840"/>
      <c r="Y6" s="840"/>
      <c r="Z6" s="840"/>
      <c r="AA6" s="840"/>
      <c r="AB6" s="840"/>
      <c r="AC6" s="840"/>
      <c r="AD6" s="840"/>
      <c r="AE6" s="840"/>
      <c r="AF6" s="840"/>
      <c r="AG6" s="840"/>
      <c r="AH6" s="840"/>
      <c r="AI6" s="840"/>
      <c r="AJ6" s="840"/>
      <c r="AK6" s="840"/>
      <c r="AL6" s="840"/>
      <c r="AM6" s="840"/>
    </row>
    <row r="7" spans="1:39" s="85" customFormat="1" ht="14.45" customHeight="1">
      <c r="A7" s="841" t="s">
        <v>3</v>
      </c>
      <c r="B7" s="841"/>
      <c r="C7" s="841"/>
      <c r="D7" s="841"/>
      <c r="E7" s="841"/>
      <c r="F7" s="841"/>
      <c r="G7" s="841"/>
      <c r="H7" s="841"/>
      <c r="I7" s="841"/>
      <c r="J7" s="841"/>
      <c r="K7" s="841"/>
      <c r="L7" s="841"/>
      <c r="M7" s="841"/>
      <c r="N7" s="841"/>
      <c r="O7" s="841"/>
      <c r="P7" s="841"/>
      <c r="Q7" s="841"/>
      <c r="R7" s="841"/>
      <c r="S7" s="841"/>
      <c r="T7" s="841"/>
      <c r="U7" s="841"/>
      <c r="V7" s="841"/>
      <c r="W7" s="841"/>
      <c r="X7" s="841"/>
      <c r="Y7" s="841"/>
      <c r="Z7" s="841"/>
      <c r="AA7" s="841"/>
      <c r="AB7" s="841"/>
      <c r="AC7" s="841"/>
      <c r="AD7" s="841"/>
      <c r="AE7" s="841"/>
      <c r="AF7" s="841"/>
      <c r="AG7" s="841"/>
      <c r="AH7" s="841"/>
      <c r="AI7" s="841"/>
      <c r="AJ7" s="841"/>
      <c r="AK7" s="841"/>
      <c r="AL7" s="841"/>
      <c r="AM7" s="841"/>
    </row>
    <row r="8" spans="1:39" s="85" customFormat="1" ht="13.9" customHeight="1"/>
    <row r="9" spans="1:39" s="84" customFormat="1" ht="13.9" customHeight="1">
      <c r="A9" s="88"/>
      <c r="B9" s="88"/>
      <c r="C9" s="86"/>
      <c r="E9" s="842" t="s">
        <v>123</v>
      </c>
      <c r="F9" s="842"/>
      <c r="G9" s="842"/>
      <c r="H9" s="842"/>
      <c r="I9" s="842"/>
      <c r="J9" s="842"/>
      <c r="K9" s="842"/>
      <c r="L9" s="842"/>
      <c r="M9" s="842"/>
      <c r="N9" s="842"/>
      <c r="O9" s="842"/>
      <c r="P9" s="842"/>
      <c r="Q9" s="842"/>
      <c r="R9" s="842"/>
      <c r="S9" s="842"/>
      <c r="T9" s="842"/>
      <c r="U9" s="842"/>
      <c r="W9" s="842" t="s">
        <v>124</v>
      </c>
      <c r="X9" s="842"/>
      <c r="Y9" s="842"/>
      <c r="Z9" s="842"/>
      <c r="AA9" s="842"/>
      <c r="AB9" s="842"/>
      <c r="AC9" s="842"/>
      <c r="AD9" s="842"/>
      <c r="AE9" s="842"/>
      <c r="AF9" s="842"/>
      <c r="AG9" s="842"/>
      <c r="AH9" s="842"/>
      <c r="AI9" s="842"/>
      <c r="AJ9" s="842"/>
      <c r="AK9" s="842"/>
      <c r="AL9" s="842"/>
      <c r="AM9" s="842"/>
    </row>
    <row r="10" spans="1:39" s="84" customFormat="1" ht="22.9" customHeight="1">
      <c r="B10" s="842" t="s">
        <v>130</v>
      </c>
      <c r="C10" s="842"/>
      <c r="E10" s="112" t="s">
        <v>153</v>
      </c>
      <c r="F10" s="839" t="s">
        <v>135</v>
      </c>
      <c r="G10" s="839"/>
      <c r="H10" s="830" t="s">
        <v>136</v>
      </c>
      <c r="I10" s="831"/>
      <c r="J10" s="830" t="s">
        <v>137</v>
      </c>
      <c r="K10" s="831"/>
      <c r="L10" s="830" t="s">
        <v>138</v>
      </c>
      <c r="M10" s="831"/>
      <c r="N10" s="830" t="s">
        <v>139</v>
      </c>
      <c r="O10" s="831"/>
      <c r="P10" s="830" t="s">
        <v>140</v>
      </c>
      <c r="Q10" s="831"/>
      <c r="R10" s="830" t="s">
        <v>141</v>
      </c>
      <c r="S10" s="831"/>
      <c r="T10" s="833" t="s">
        <v>130</v>
      </c>
      <c r="U10" s="834"/>
      <c r="W10" s="112" t="s">
        <v>153</v>
      </c>
      <c r="X10" s="839" t="s">
        <v>135</v>
      </c>
      <c r="Y10" s="839"/>
      <c r="Z10" s="830" t="s">
        <v>136</v>
      </c>
      <c r="AA10" s="831"/>
      <c r="AB10" s="830" t="s">
        <v>137</v>
      </c>
      <c r="AC10" s="831"/>
      <c r="AD10" s="830" t="s">
        <v>138</v>
      </c>
      <c r="AE10" s="831"/>
      <c r="AF10" s="830" t="s">
        <v>139</v>
      </c>
      <c r="AG10" s="831"/>
      <c r="AH10" s="830" t="s">
        <v>140</v>
      </c>
      <c r="AI10" s="831"/>
      <c r="AJ10" s="830" t="s">
        <v>141</v>
      </c>
      <c r="AK10" s="831"/>
      <c r="AL10" s="833" t="s">
        <v>130</v>
      </c>
      <c r="AM10" s="834"/>
    </row>
    <row r="11" spans="1:39" s="84" customFormat="1" ht="13.9" customHeight="1">
      <c r="A11" s="528"/>
      <c r="B11" s="91"/>
      <c r="C11" s="99"/>
      <c r="E11" s="116"/>
      <c r="F11" s="116"/>
      <c r="G11" s="99"/>
      <c r="H11" s="116"/>
      <c r="I11" s="366"/>
      <c r="J11" s="116"/>
      <c r="K11" s="99"/>
      <c r="L11" s="116"/>
      <c r="M11" s="99"/>
      <c r="N11" s="116"/>
      <c r="O11" s="99"/>
      <c r="P11" s="116"/>
      <c r="Q11" s="99"/>
      <c r="R11" s="116"/>
      <c r="S11" s="99"/>
      <c r="T11" s="116"/>
      <c r="U11" s="366"/>
      <c r="W11" s="116"/>
      <c r="X11" s="116"/>
      <c r="Y11" s="366"/>
      <c r="Z11" s="116"/>
      <c r="AA11" s="366"/>
      <c r="AB11" s="116"/>
      <c r="AC11" s="366"/>
      <c r="AD11" s="116"/>
      <c r="AE11" s="366"/>
      <c r="AF11" s="116"/>
      <c r="AG11" s="366"/>
      <c r="AH11" s="116"/>
      <c r="AI11" s="366"/>
      <c r="AJ11" s="116"/>
      <c r="AK11" s="366"/>
      <c r="AL11" s="116"/>
      <c r="AM11" s="366"/>
    </row>
    <row r="12" spans="1:39" s="84" customFormat="1" ht="13.9" customHeight="1">
      <c r="A12" s="423" t="s">
        <v>38</v>
      </c>
      <c r="B12" s="246">
        <v>3040010140</v>
      </c>
      <c r="C12" s="342"/>
      <c r="E12" s="113">
        <v>0</v>
      </c>
      <c r="F12" s="246">
        <f t="shared" ref="F12:F25" si="0">B12+1000</f>
        <v>3040011140</v>
      </c>
      <c r="G12" s="380"/>
      <c r="H12" s="246">
        <f t="shared" ref="H12:H25" si="1">B12+2000</f>
        <v>3040012140</v>
      </c>
      <c r="I12" s="380"/>
      <c r="J12" s="246">
        <f t="shared" ref="J12:J25" si="2">B12+3000</f>
        <v>3040013140</v>
      </c>
      <c r="K12" s="380"/>
      <c r="L12" s="246">
        <f t="shared" ref="L12:L25" si="3">B12+4000</f>
        <v>3040014140</v>
      </c>
      <c r="M12" s="380"/>
      <c r="N12" s="246">
        <f t="shared" ref="N12:N25" si="4">B12+5000</f>
        <v>3040015140</v>
      </c>
      <c r="O12" s="380"/>
      <c r="P12" s="246">
        <f t="shared" ref="P12:P25" si="5">B12+6000</f>
        <v>3040016140</v>
      </c>
      <c r="Q12" s="380"/>
      <c r="R12" s="246">
        <f t="shared" ref="R12:R25" si="6">B12+7000</f>
        <v>3040017140</v>
      </c>
      <c r="S12" s="380"/>
      <c r="T12" s="246">
        <f t="shared" ref="T12:T25" si="7">B12+9000</f>
        <v>3040019140</v>
      </c>
      <c r="U12" s="342"/>
      <c r="W12" s="113">
        <v>0</v>
      </c>
      <c r="X12" s="246">
        <f t="shared" ref="X12:X25" si="8">B12+11000</f>
        <v>3040021140</v>
      </c>
      <c r="Y12" s="380"/>
      <c r="Z12" s="246">
        <f t="shared" ref="Z12:Z25" si="9">B12+12000</f>
        <v>3040022140</v>
      </c>
      <c r="AA12" s="380"/>
      <c r="AB12" s="246">
        <f t="shared" ref="AB12:AB25" si="10">B12+13000</f>
        <v>3040023140</v>
      </c>
      <c r="AC12" s="380"/>
      <c r="AD12" s="246">
        <f t="shared" ref="AD12:AD25" si="11">B12+14000</f>
        <v>3040024140</v>
      </c>
      <c r="AE12" s="380"/>
      <c r="AF12" s="246">
        <f t="shared" ref="AF12:AF25" si="12">B12+15000</f>
        <v>3040025140</v>
      </c>
      <c r="AG12" s="380"/>
      <c r="AH12" s="246">
        <f t="shared" ref="AH12:AH25" si="13">B12+16000</f>
        <v>3040026140</v>
      </c>
      <c r="AI12" s="380"/>
      <c r="AJ12" s="246">
        <f t="shared" ref="AJ12:AJ25" si="14">B12+17000</f>
        <v>3040027140</v>
      </c>
      <c r="AK12" s="380"/>
      <c r="AL12" s="246">
        <f t="shared" ref="AL12:AL25" si="15">B12+19000</f>
        <v>3040029140</v>
      </c>
      <c r="AM12" s="342"/>
    </row>
    <row r="13" spans="1:39" s="84" customFormat="1" ht="13.9" customHeight="1">
      <c r="A13" s="423" t="s">
        <v>154</v>
      </c>
      <c r="B13" s="246">
        <v>3040010150</v>
      </c>
      <c r="C13" s="342"/>
      <c r="E13" s="113">
        <v>0.02</v>
      </c>
      <c r="F13" s="246">
        <f t="shared" si="0"/>
        <v>3040011150</v>
      </c>
      <c r="G13" s="380"/>
      <c r="H13" s="246">
        <f t="shared" si="1"/>
        <v>3040012150</v>
      </c>
      <c r="I13" s="380"/>
      <c r="J13" s="246">
        <f t="shared" si="2"/>
        <v>3040013150</v>
      </c>
      <c r="K13" s="380"/>
      <c r="L13" s="246">
        <f t="shared" si="3"/>
        <v>3040014150</v>
      </c>
      <c r="M13" s="380"/>
      <c r="N13" s="246">
        <f t="shared" si="4"/>
        <v>3040015150</v>
      </c>
      <c r="O13" s="380"/>
      <c r="P13" s="246">
        <f t="shared" si="5"/>
        <v>3040016150</v>
      </c>
      <c r="Q13" s="380"/>
      <c r="R13" s="246">
        <f t="shared" si="6"/>
        <v>3040017150</v>
      </c>
      <c r="S13" s="380"/>
      <c r="T13" s="246">
        <f t="shared" si="7"/>
        <v>3040019150</v>
      </c>
      <c r="U13" s="342"/>
      <c r="W13" s="113">
        <v>0.02</v>
      </c>
      <c r="X13" s="246">
        <f t="shared" si="8"/>
        <v>3040021150</v>
      </c>
      <c r="Y13" s="380"/>
      <c r="Z13" s="246">
        <f t="shared" si="9"/>
        <v>3040022150</v>
      </c>
      <c r="AA13" s="380"/>
      <c r="AB13" s="246">
        <f t="shared" si="10"/>
        <v>3040023150</v>
      </c>
      <c r="AC13" s="380"/>
      <c r="AD13" s="246">
        <f t="shared" si="11"/>
        <v>3040024150</v>
      </c>
      <c r="AE13" s="380"/>
      <c r="AF13" s="246">
        <f t="shared" si="12"/>
        <v>3040025150</v>
      </c>
      <c r="AG13" s="380"/>
      <c r="AH13" s="246">
        <f t="shared" si="13"/>
        <v>3040026150</v>
      </c>
      <c r="AI13" s="380"/>
      <c r="AJ13" s="246">
        <f t="shared" si="14"/>
        <v>3040027150</v>
      </c>
      <c r="AK13" s="380"/>
      <c r="AL13" s="246">
        <f t="shared" si="15"/>
        <v>3040029150</v>
      </c>
      <c r="AM13" s="342"/>
    </row>
    <row r="14" spans="1:39" s="84" customFormat="1" ht="13.9" customHeight="1">
      <c r="A14" s="423" t="s">
        <v>155</v>
      </c>
      <c r="B14" s="246">
        <v>3040010160</v>
      </c>
      <c r="C14" s="342"/>
      <c r="E14" s="113">
        <v>0.02</v>
      </c>
      <c r="F14" s="246">
        <f t="shared" si="0"/>
        <v>3040011160</v>
      </c>
      <c r="G14" s="380"/>
      <c r="H14" s="246">
        <f t="shared" si="1"/>
        <v>3040012160</v>
      </c>
      <c r="I14" s="380"/>
      <c r="J14" s="246">
        <f t="shared" si="2"/>
        <v>3040013160</v>
      </c>
      <c r="K14" s="380"/>
      <c r="L14" s="246">
        <f t="shared" si="3"/>
        <v>3040014160</v>
      </c>
      <c r="M14" s="380"/>
      <c r="N14" s="246">
        <f t="shared" si="4"/>
        <v>3040015160</v>
      </c>
      <c r="O14" s="380"/>
      <c r="P14" s="246">
        <f t="shared" si="5"/>
        <v>3040016160</v>
      </c>
      <c r="Q14" s="380"/>
      <c r="R14" s="246">
        <f t="shared" si="6"/>
        <v>3040017160</v>
      </c>
      <c r="S14" s="380"/>
      <c r="T14" s="246">
        <f t="shared" si="7"/>
        <v>3040019160</v>
      </c>
      <c r="U14" s="342"/>
      <c r="W14" s="113">
        <v>0.02</v>
      </c>
      <c r="X14" s="246">
        <f t="shared" si="8"/>
        <v>3040021160</v>
      </c>
      <c r="Y14" s="380"/>
      <c r="Z14" s="246">
        <f t="shared" si="9"/>
        <v>3040022160</v>
      </c>
      <c r="AA14" s="380"/>
      <c r="AB14" s="246">
        <f t="shared" si="10"/>
        <v>3040023160</v>
      </c>
      <c r="AC14" s="380"/>
      <c r="AD14" s="246">
        <f t="shared" si="11"/>
        <v>3040024160</v>
      </c>
      <c r="AE14" s="380"/>
      <c r="AF14" s="246">
        <f t="shared" si="12"/>
        <v>3040025160</v>
      </c>
      <c r="AG14" s="380"/>
      <c r="AH14" s="246">
        <f t="shared" si="13"/>
        <v>3040026160</v>
      </c>
      <c r="AI14" s="380"/>
      <c r="AJ14" s="246">
        <f t="shared" si="14"/>
        <v>3040027160</v>
      </c>
      <c r="AK14" s="380"/>
      <c r="AL14" s="246">
        <f t="shared" si="15"/>
        <v>3040029160</v>
      </c>
      <c r="AM14" s="342"/>
    </row>
    <row r="15" spans="1:39" s="84" customFormat="1" ht="13.9" customHeight="1">
      <c r="A15" s="423" t="s">
        <v>39</v>
      </c>
      <c r="B15" s="246">
        <v>3040010170</v>
      </c>
      <c r="C15" s="342"/>
      <c r="E15" s="113">
        <v>0.06</v>
      </c>
      <c r="F15" s="246">
        <f t="shared" si="0"/>
        <v>3040011170</v>
      </c>
      <c r="G15" s="380"/>
      <c r="H15" s="246">
        <f t="shared" si="1"/>
        <v>3040012170</v>
      </c>
      <c r="I15" s="380"/>
      <c r="J15" s="246">
        <f t="shared" si="2"/>
        <v>3040013170</v>
      </c>
      <c r="K15" s="380"/>
      <c r="L15" s="246">
        <f t="shared" si="3"/>
        <v>3040014170</v>
      </c>
      <c r="M15" s="380"/>
      <c r="N15" s="246">
        <f t="shared" si="4"/>
        <v>3040015170</v>
      </c>
      <c r="O15" s="380"/>
      <c r="P15" s="246">
        <f t="shared" si="5"/>
        <v>3040016170</v>
      </c>
      <c r="Q15" s="380"/>
      <c r="R15" s="246">
        <f t="shared" si="6"/>
        <v>3040017170</v>
      </c>
      <c r="S15" s="380"/>
      <c r="T15" s="246">
        <f t="shared" si="7"/>
        <v>3040019170</v>
      </c>
      <c r="U15" s="342"/>
      <c r="W15" s="113">
        <v>0.06</v>
      </c>
      <c r="X15" s="246">
        <f t="shared" si="8"/>
        <v>3040021170</v>
      </c>
      <c r="Y15" s="380"/>
      <c r="Z15" s="246">
        <f t="shared" si="9"/>
        <v>3040022170</v>
      </c>
      <c r="AA15" s="380"/>
      <c r="AB15" s="246">
        <f t="shared" si="10"/>
        <v>3040023170</v>
      </c>
      <c r="AC15" s="380"/>
      <c r="AD15" s="246">
        <f t="shared" si="11"/>
        <v>3040024170</v>
      </c>
      <c r="AE15" s="380"/>
      <c r="AF15" s="246">
        <f t="shared" si="12"/>
        <v>3040025170</v>
      </c>
      <c r="AG15" s="380"/>
      <c r="AH15" s="246">
        <f t="shared" si="13"/>
        <v>3040026170</v>
      </c>
      <c r="AI15" s="380"/>
      <c r="AJ15" s="246">
        <f t="shared" si="14"/>
        <v>3040027170</v>
      </c>
      <c r="AK15" s="380"/>
      <c r="AL15" s="246">
        <f t="shared" si="15"/>
        <v>3040029170</v>
      </c>
      <c r="AM15" s="342"/>
    </row>
    <row r="16" spans="1:39" s="84" customFormat="1" ht="13.9" customHeight="1">
      <c r="A16" s="423" t="s">
        <v>40</v>
      </c>
      <c r="B16" s="246">
        <v>3040010180</v>
      </c>
      <c r="C16" s="342"/>
      <c r="E16" s="113">
        <v>0.06</v>
      </c>
      <c r="F16" s="246">
        <f t="shared" si="0"/>
        <v>3040011180</v>
      </c>
      <c r="G16" s="380"/>
      <c r="H16" s="246">
        <f t="shared" si="1"/>
        <v>3040012180</v>
      </c>
      <c r="I16" s="380"/>
      <c r="J16" s="246">
        <f t="shared" si="2"/>
        <v>3040013180</v>
      </c>
      <c r="K16" s="380"/>
      <c r="L16" s="246">
        <f t="shared" si="3"/>
        <v>3040014180</v>
      </c>
      <c r="M16" s="380"/>
      <c r="N16" s="246">
        <f t="shared" si="4"/>
        <v>3040015180</v>
      </c>
      <c r="O16" s="380"/>
      <c r="P16" s="246">
        <f t="shared" si="5"/>
        <v>3040016180</v>
      </c>
      <c r="Q16" s="380"/>
      <c r="R16" s="246">
        <f t="shared" si="6"/>
        <v>3040017180</v>
      </c>
      <c r="S16" s="380"/>
      <c r="T16" s="246">
        <f t="shared" si="7"/>
        <v>3040019180</v>
      </c>
      <c r="U16" s="342"/>
      <c r="W16" s="113">
        <v>0.06</v>
      </c>
      <c r="X16" s="246">
        <f t="shared" si="8"/>
        <v>3040021180</v>
      </c>
      <c r="Y16" s="380"/>
      <c r="Z16" s="246">
        <f t="shared" si="9"/>
        <v>3040022180</v>
      </c>
      <c r="AA16" s="380"/>
      <c r="AB16" s="246">
        <f t="shared" si="10"/>
        <v>3040023180</v>
      </c>
      <c r="AC16" s="380"/>
      <c r="AD16" s="246">
        <f t="shared" si="11"/>
        <v>3040024180</v>
      </c>
      <c r="AE16" s="380"/>
      <c r="AF16" s="246">
        <f t="shared" si="12"/>
        <v>3040025180</v>
      </c>
      <c r="AG16" s="380"/>
      <c r="AH16" s="246">
        <f t="shared" si="13"/>
        <v>3040026180</v>
      </c>
      <c r="AI16" s="380"/>
      <c r="AJ16" s="246">
        <f t="shared" si="14"/>
        <v>3040027180</v>
      </c>
      <c r="AK16" s="380"/>
      <c r="AL16" s="246">
        <f t="shared" si="15"/>
        <v>3040029180</v>
      </c>
      <c r="AM16" s="342"/>
    </row>
    <row r="17" spans="1:39" s="114" customFormat="1" ht="13.9" customHeight="1">
      <c r="A17" s="428" t="s">
        <v>41</v>
      </c>
      <c r="B17" s="246">
        <v>3040010190</v>
      </c>
      <c r="C17" s="342"/>
      <c r="E17" s="115">
        <v>0.1</v>
      </c>
      <c r="F17" s="246">
        <f t="shared" si="0"/>
        <v>3040011190</v>
      </c>
      <c r="G17" s="380"/>
      <c r="H17" s="246">
        <f t="shared" si="1"/>
        <v>3040012190</v>
      </c>
      <c r="I17" s="380"/>
      <c r="J17" s="246">
        <f t="shared" si="2"/>
        <v>3040013190</v>
      </c>
      <c r="K17" s="380"/>
      <c r="L17" s="246">
        <f t="shared" si="3"/>
        <v>3040014190</v>
      </c>
      <c r="M17" s="380"/>
      <c r="N17" s="246">
        <f t="shared" si="4"/>
        <v>3040015190</v>
      </c>
      <c r="O17" s="380"/>
      <c r="P17" s="246">
        <f t="shared" si="5"/>
        <v>3040016190</v>
      </c>
      <c r="Q17" s="380"/>
      <c r="R17" s="246">
        <f t="shared" si="6"/>
        <v>3040017190</v>
      </c>
      <c r="S17" s="380"/>
      <c r="T17" s="246">
        <f t="shared" si="7"/>
        <v>3040019190</v>
      </c>
      <c r="U17" s="342"/>
      <c r="W17" s="115">
        <v>0.1</v>
      </c>
      <c r="X17" s="246">
        <f t="shared" si="8"/>
        <v>3040021190</v>
      </c>
      <c r="Y17" s="380"/>
      <c r="Z17" s="246">
        <f t="shared" si="9"/>
        <v>3040022190</v>
      </c>
      <c r="AA17" s="380"/>
      <c r="AB17" s="246">
        <f t="shared" si="10"/>
        <v>3040023190</v>
      </c>
      <c r="AC17" s="380"/>
      <c r="AD17" s="246">
        <f t="shared" si="11"/>
        <v>3040024190</v>
      </c>
      <c r="AE17" s="380"/>
      <c r="AF17" s="246">
        <f t="shared" si="12"/>
        <v>3040025190</v>
      </c>
      <c r="AG17" s="380"/>
      <c r="AH17" s="246">
        <f t="shared" si="13"/>
        <v>3040026190</v>
      </c>
      <c r="AI17" s="380"/>
      <c r="AJ17" s="246">
        <f t="shared" si="14"/>
        <v>3040027190</v>
      </c>
      <c r="AK17" s="380"/>
      <c r="AL17" s="246">
        <f t="shared" si="15"/>
        <v>3040029190</v>
      </c>
      <c r="AM17" s="342"/>
    </row>
    <row r="18" spans="1:39" s="114" customFormat="1" ht="22.5">
      <c r="A18" s="631" t="s">
        <v>156</v>
      </c>
      <c r="B18" s="246">
        <v>3040010200</v>
      </c>
      <c r="C18" s="342"/>
      <c r="E18" s="115">
        <v>0.1</v>
      </c>
      <c r="F18" s="246">
        <f t="shared" si="0"/>
        <v>3040011200</v>
      </c>
      <c r="G18" s="380"/>
      <c r="H18" s="246">
        <f t="shared" si="1"/>
        <v>3040012200</v>
      </c>
      <c r="I18" s="380"/>
      <c r="J18" s="246">
        <f t="shared" si="2"/>
        <v>3040013200</v>
      </c>
      <c r="K18" s="380"/>
      <c r="L18" s="246">
        <f t="shared" si="3"/>
        <v>3040014200</v>
      </c>
      <c r="M18" s="380"/>
      <c r="N18" s="246">
        <f t="shared" si="4"/>
        <v>3040015200</v>
      </c>
      <c r="O18" s="380"/>
      <c r="P18" s="246">
        <f t="shared" si="5"/>
        <v>3040016200</v>
      </c>
      <c r="Q18" s="380"/>
      <c r="R18" s="246">
        <f t="shared" si="6"/>
        <v>3040017200</v>
      </c>
      <c r="S18" s="380"/>
      <c r="T18" s="246">
        <f t="shared" si="7"/>
        <v>3040019200</v>
      </c>
      <c r="U18" s="342"/>
      <c r="W18" s="115">
        <v>0.1</v>
      </c>
      <c r="X18" s="246">
        <f t="shared" si="8"/>
        <v>3040021200</v>
      </c>
      <c r="Y18" s="380"/>
      <c r="Z18" s="246">
        <f t="shared" si="9"/>
        <v>3040022200</v>
      </c>
      <c r="AA18" s="380"/>
      <c r="AB18" s="246">
        <f t="shared" si="10"/>
        <v>3040023200</v>
      </c>
      <c r="AC18" s="380"/>
      <c r="AD18" s="246">
        <f t="shared" si="11"/>
        <v>3040024200</v>
      </c>
      <c r="AE18" s="380"/>
      <c r="AF18" s="246">
        <f t="shared" si="12"/>
        <v>3040025200</v>
      </c>
      <c r="AG18" s="380"/>
      <c r="AH18" s="246">
        <f t="shared" si="13"/>
        <v>3040026200</v>
      </c>
      <c r="AI18" s="380"/>
      <c r="AJ18" s="246">
        <f t="shared" si="14"/>
        <v>3040027200</v>
      </c>
      <c r="AK18" s="380"/>
      <c r="AL18" s="246">
        <f t="shared" si="15"/>
        <v>3040029200</v>
      </c>
      <c r="AM18" s="342"/>
    </row>
    <row r="19" spans="1:39" s="84" customFormat="1" ht="13.9" customHeight="1">
      <c r="A19" s="423" t="s">
        <v>157</v>
      </c>
      <c r="B19" s="246">
        <v>3040010210</v>
      </c>
      <c r="C19" s="342"/>
      <c r="E19" s="113">
        <v>0.18</v>
      </c>
      <c r="F19" s="246">
        <f t="shared" si="0"/>
        <v>3040011210</v>
      </c>
      <c r="G19" s="380"/>
      <c r="H19" s="246">
        <f t="shared" si="1"/>
        <v>3040012210</v>
      </c>
      <c r="I19" s="380"/>
      <c r="J19" s="246">
        <f t="shared" si="2"/>
        <v>3040013210</v>
      </c>
      <c r="K19" s="380"/>
      <c r="L19" s="246">
        <f t="shared" si="3"/>
        <v>3040014210</v>
      </c>
      <c r="M19" s="380"/>
      <c r="N19" s="246">
        <f t="shared" si="4"/>
        <v>3040015210</v>
      </c>
      <c r="O19" s="380"/>
      <c r="P19" s="246">
        <f t="shared" si="5"/>
        <v>3040016210</v>
      </c>
      <c r="Q19" s="380"/>
      <c r="R19" s="246">
        <f t="shared" si="6"/>
        <v>3040017210</v>
      </c>
      <c r="S19" s="380"/>
      <c r="T19" s="246">
        <f t="shared" si="7"/>
        <v>3040019210</v>
      </c>
      <c r="U19" s="342"/>
      <c r="W19" s="113">
        <v>0.18</v>
      </c>
      <c r="X19" s="246">
        <f t="shared" si="8"/>
        <v>3040021210</v>
      </c>
      <c r="Y19" s="380"/>
      <c r="Z19" s="246">
        <f t="shared" si="9"/>
        <v>3040022210</v>
      </c>
      <c r="AA19" s="380"/>
      <c r="AB19" s="246">
        <f t="shared" si="10"/>
        <v>3040023210</v>
      </c>
      <c r="AC19" s="380"/>
      <c r="AD19" s="246">
        <f t="shared" si="11"/>
        <v>3040024210</v>
      </c>
      <c r="AE19" s="380"/>
      <c r="AF19" s="246">
        <f t="shared" si="12"/>
        <v>3040025210</v>
      </c>
      <c r="AG19" s="380"/>
      <c r="AH19" s="246">
        <f t="shared" si="13"/>
        <v>3040026210</v>
      </c>
      <c r="AI19" s="380"/>
      <c r="AJ19" s="246">
        <f t="shared" si="14"/>
        <v>3040027210</v>
      </c>
      <c r="AK19" s="380"/>
      <c r="AL19" s="246">
        <f t="shared" si="15"/>
        <v>3040029210</v>
      </c>
      <c r="AM19" s="342"/>
    </row>
    <row r="20" spans="1:39" s="84" customFormat="1" ht="13.9" customHeight="1">
      <c r="A20" s="423" t="s">
        <v>42</v>
      </c>
      <c r="B20" s="246">
        <v>3040010220</v>
      </c>
      <c r="C20" s="342"/>
      <c r="E20" s="113">
        <v>0</v>
      </c>
      <c r="F20" s="246">
        <f t="shared" si="0"/>
        <v>3040011220</v>
      </c>
      <c r="G20" s="380"/>
      <c r="H20" s="246">
        <f t="shared" si="1"/>
        <v>3040012220</v>
      </c>
      <c r="I20" s="380"/>
      <c r="J20" s="246">
        <f t="shared" si="2"/>
        <v>3040013220</v>
      </c>
      <c r="K20" s="380"/>
      <c r="L20" s="246">
        <f t="shared" si="3"/>
        <v>3040014220</v>
      </c>
      <c r="M20" s="380"/>
      <c r="N20" s="246">
        <f t="shared" si="4"/>
        <v>3040015220</v>
      </c>
      <c r="O20" s="380"/>
      <c r="P20" s="246">
        <f t="shared" si="5"/>
        <v>3040016220</v>
      </c>
      <c r="Q20" s="380"/>
      <c r="R20" s="246">
        <f t="shared" si="6"/>
        <v>3040017220</v>
      </c>
      <c r="S20" s="380"/>
      <c r="T20" s="246">
        <f t="shared" si="7"/>
        <v>3040019220</v>
      </c>
      <c r="U20" s="342"/>
      <c r="W20" s="113">
        <v>0</v>
      </c>
      <c r="X20" s="246">
        <f t="shared" si="8"/>
        <v>3040021220</v>
      </c>
      <c r="Y20" s="380"/>
      <c r="Z20" s="246">
        <f t="shared" si="9"/>
        <v>3040022220</v>
      </c>
      <c r="AA20" s="380"/>
      <c r="AB20" s="246">
        <f t="shared" si="10"/>
        <v>3040023220</v>
      </c>
      <c r="AC20" s="380"/>
      <c r="AD20" s="246">
        <f t="shared" si="11"/>
        <v>3040024220</v>
      </c>
      <c r="AE20" s="380"/>
      <c r="AF20" s="246">
        <f t="shared" si="12"/>
        <v>3040025220</v>
      </c>
      <c r="AG20" s="380"/>
      <c r="AH20" s="246">
        <f t="shared" si="13"/>
        <v>3040026220</v>
      </c>
      <c r="AI20" s="380"/>
      <c r="AJ20" s="246">
        <f t="shared" si="14"/>
        <v>3040027220</v>
      </c>
      <c r="AK20" s="380"/>
      <c r="AL20" s="246">
        <f t="shared" si="15"/>
        <v>3040029220</v>
      </c>
      <c r="AM20" s="342"/>
    </row>
    <row r="21" spans="1:39" s="84" customFormat="1" ht="13.9" customHeight="1">
      <c r="A21" s="423" t="s">
        <v>43</v>
      </c>
      <c r="B21" s="246">
        <v>3040010230</v>
      </c>
      <c r="C21" s="342"/>
      <c r="E21" s="635"/>
      <c r="F21" s="246">
        <f t="shared" si="0"/>
        <v>3040011230</v>
      </c>
      <c r="G21" s="380"/>
      <c r="H21" s="246">
        <f t="shared" si="1"/>
        <v>3040012230</v>
      </c>
      <c r="I21" s="380"/>
      <c r="J21" s="246">
        <f t="shared" si="2"/>
        <v>3040013230</v>
      </c>
      <c r="K21" s="380"/>
      <c r="L21" s="246">
        <f t="shared" si="3"/>
        <v>3040014230</v>
      </c>
      <c r="M21" s="380"/>
      <c r="N21" s="246">
        <f t="shared" si="4"/>
        <v>3040015230</v>
      </c>
      <c r="O21" s="380"/>
      <c r="P21" s="246">
        <f t="shared" si="5"/>
        <v>3040016230</v>
      </c>
      <c r="Q21" s="380"/>
      <c r="R21" s="246">
        <f t="shared" si="6"/>
        <v>3040017230</v>
      </c>
      <c r="S21" s="380"/>
      <c r="T21" s="246">
        <f t="shared" si="7"/>
        <v>3040019230</v>
      </c>
      <c r="U21" s="342"/>
      <c r="W21" s="635"/>
      <c r="X21" s="246">
        <f t="shared" si="8"/>
        <v>3040021230</v>
      </c>
      <c r="Y21" s="380"/>
      <c r="Z21" s="246">
        <f t="shared" si="9"/>
        <v>3040022230</v>
      </c>
      <c r="AA21" s="380"/>
      <c r="AB21" s="246">
        <f t="shared" si="10"/>
        <v>3040023230</v>
      </c>
      <c r="AC21" s="380"/>
      <c r="AD21" s="246">
        <f t="shared" si="11"/>
        <v>3040024230</v>
      </c>
      <c r="AE21" s="380"/>
      <c r="AF21" s="246">
        <f t="shared" si="12"/>
        <v>3040025230</v>
      </c>
      <c r="AG21" s="380"/>
      <c r="AH21" s="246">
        <f t="shared" si="13"/>
        <v>3040026230</v>
      </c>
      <c r="AI21" s="380"/>
      <c r="AJ21" s="246">
        <f t="shared" si="14"/>
        <v>3040027230</v>
      </c>
      <c r="AK21" s="380"/>
      <c r="AL21" s="246">
        <f t="shared" si="15"/>
        <v>3040029230</v>
      </c>
      <c r="AM21" s="342"/>
    </row>
    <row r="22" spans="1:39" s="84" customFormat="1" ht="13.9" customHeight="1">
      <c r="A22" s="423" t="s">
        <v>44</v>
      </c>
      <c r="B22" s="246">
        <v>3040010240</v>
      </c>
      <c r="C22" s="342"/>
      <c r="E22" s="635"/>
      <c r="F22" s="246">
        <f t="shared" si="0"/>
        <v>3040011240</v>
      </c>
      <c r="G22" s="380"/>
      <c r="H22" s="246">
        <f t="shared" si="1"/>
        <v>3040012240</v>
      </c>
      <c r="I22" s="380"/>
      <c r="J22" s="246">
        <f t="shared" si="2"/>
        <v>3040013240</v>
      </c>
      <c r="K22" s="380"/>
      <c r="L22" s="246">
        <f t="shared" si="3"/>
        <v>3040014240</v>
      </c>
      <c r="M22" s="380"/>
      <c r="N22" s="246">
        <f t="shared" si="4"/>
        <v>3040015240</v>
      </c>
      <c r="O22" s="380"/>
      <c r="P22" s="246">
        <f t="shared" si="5"/>
        <v>3040016240</v>
      </c>
      <c r="Q22" s="380"/>
      <c r="R22" s="246">
        <f t="shared" si="6"/>
        <v>3040017240</v>
      </c>
      <c r="S22" s="380"/>
      <c r="T22" s="246">
        <f t="shared" si="7"/>
        <v>3040019240</v>
      </c>
      <c r="U22" s="342"/>
      <c r="W22" s="635"/>
      <c r="X22" s="246">
        <f t="shared" si="8"/>
        <v>3040021240</v>
      </c>
      <c r="Y22" s="380"/>
      <c r="Z22" s="246">
        <f t="shared" si="9"/>
        <v>3040022240</v>
      </c>
      <c r="AA22" s="380"/>
      <c r="AB22" s="246">
        <f t="shared" si="10"/>
        <v>3040023240</v>
      </c>
      <c r="AC22" s="380"/>
      <c r="AD22" s="246">
        <f t="shared" si="11"/>
        <v>3040024240</v>
      </c>
      <c r="AE22" s="380"/>
      <c r="AF22" s="246">
        <f t="shared" si="12"/>
        <v>3040025240</v>
      </c>
      <c r="AG22" s="380"/>
      <c r="AH22" s="246">
        <f t="shared" si="13"/>
        <v>3040026240</v>
      </c>
      <c r="AI22" s="380"/>
      <c r="AJ22" s="246">
        <f t="shared" si="14"/>
        <v>3040027240</v>
      </c>
      <c r="AK22" s="380"/>
      <c r="AL22" s="246">
        <f t="shared" si="15"/>
        <v>3040029240</v>
      </c>
      <c r="AM22" s="342"/>
    </row>
    <row r="23" spans="1:39" s="84" customFormat="1" ht="13.9" customHeight="1">
      <c r="A23" s="423" t="s">
        <v>45</v>
      </c>
      <c r="B23" s="246">
        <v>3040010250</v>
      </c>
      <c r="C23" s="342"/>
      <c r="E23" s="635"/>
      <c r="F23" s="246">
        <f t="shared" si="0"/>
        <v>3040011250</v>
      </c>
      <c r="G23" s="380"/>
      <c r="H23" s="246">
        <f t="shared" si="1"/>
        <v>3040012250</v>
      </c>
      <c r="I23" s="380"/>
      <c r="J23" s="246">
        <f t="shared" si="2"/>
        <v>3040013250</v>
      </c>
      <c r="K23" s="380"/>
      <c r="L23" s="246">
        <f t="shared" si="3"/>
        <v>3040014250</v>
      </c>
      <c r="M23" s="380"/>
      <c r="N23" s="246">
        <f t="shared" si="4"/>
        <v>3040015250</v>
      </c>
      <c r="O23" s="380"/>
      <c r="P23" s="246">
        <f t="shared" si="5"/>
        <v>3040016250</v>
      </c>
      <c r="Q23" s="380"/>
      <c r="R23" s="246">
        <f t="shared" si="6"/>
        <v>3040017250</v>
      </c>
      <c r="S23" s="380"/>
      <c r="T23" s="246">
        <f t="shared" si="7"/>
        <v>3040019250</v>
      </c>
      <c r="U23" s="342"/>
      <c r="W23" s="635"/>
      <c r="X23" s="246">
        <f t="shared" si="8"/>
        <v>3040021250</v>
      </c>
      <c r="Y23" s="380"/>
      <c r="Z23" s="246">
        <f t="shared" si="9"/>
        <v>3040022250</v>
      </c>
      <c r="AA23" s="380"/>
      <c r="AB23" s="246">
        <f t="shared" si="10"/>
        <v>3040023250</v>
      </c>
      <c r="AC23" s="380"/>
      <c r="AD23" s="246">
        <f t="shared" si="11"/>
        <v>3040024250</v>
      </c>
      <c r="AE23" s="380"/>
      <c r="AF23" s="246">
        <f t="shared" si="12"/>
        <v>3040025250</v>
      </c>
      <c r="AG23" s="380"/>
      <c r="AH23" s="246">
        <f t="shared" si="13"/>
        <v>3040026250</v>
      </c>
      <c r="AI23" s="380"/>
      <c r="AJ23" s="246">
        <f t="shared" si="14"/>
        <v>3040027250</v>
      </c>
      <c r="AK23" s="380"/>
      <c r="AL23" s="246">
        <f t="shared" si="15"/>
        <v>3040029250</v>
      </c>
      <c r="AM23" s="342"/>
    </row>
    <row r="24" spans="1:39" s="84" customFormat="1" ht="13.9" customHeight="1">
      <c r="A24" s="423" t="s">
        <v>46</v>
      </c>
      <c r="B24" s="246">
        <v>3040010260</v>
      </c>
      <c r="C24" s="342"/>
      <c r="E24" s="635"/>
      <c r="F24" s="246">
        <f t="shared" si="0"/>
        <v>3040011260</v>
      </c>
      <c r="G24" s="380"/>
      <c r="H24" s="246">
        <f t="shared" si="1"/>
        <v>3040012260</v>
      </c>
      <c r="I24" s="380"/>
      <c r="J24" s="246">
        <f t="shared" si="2"/>
        <v>3040013260</v>
      </c>
      <c r="K24" s="380"/>
      <c r="L24" s="246">
        <f t="shared" si="3"/>
        <v>3040014260</v>
      </c>
      <c r="M24" s="380"/>
      <c r="N24" s="246">
        <f t="shared" si="4"/>
        <v>3040015260</v>
      </c>
      <c r="O24" s="380"/>
      <c r="P24" s="246">
        <f t="shared" si="5"/>
        <v>3040016260</v>
      </c>
      <c r="Q24" s="380"/>
      <c r="R24" s="246">
        <f t="shared" si="6"/>
        <v>3040017260</v>
      </c>
      <c r="S24" s="380"/>
      <c r="T24" s="246">
        <f t="shared" si="7"/>
        <v>3040019260</v>
      </c>
      <c r="U24" s="342"/>
      <c r="W24" s="635"/>
      <c r="X24" s="246">
        <f t="shared" si="8"/>
        <v>3040021260</v>
      </c>
      <c r="Y24" s="380"/>
      <c r="Z24" s="246">
        <f t="shared" si="9"/>
        <v>3040022260</v>
      </c>
      <c r="AA24" s="380"/>
      <c r="AB24" s="246">
        <f t="shared" si="10"/>
        <v>3040023260</v>
      </c>
      <c r="AC24" s="380"/>
      <c r="AD24" s="246">
        <f t="shared" si="11"/>
        <v>3040024260</v>
      </c>
      <c r="AE24" s="380"/>
      <c r="AF24" s="246">
        <f t="shared" si="12"/>
        <v>3040025260</v>
      </c>
      <c r="AG24" s="380"/>
      <c r="AH24" s="246">
        <f t="shared" si="13"/>
        <v>3040026260</v>
      </c>
      <c r="AI24" s="380"/>
      <c r="AJ24" s="246">
        <f t="shared" si="14"/>
        <v>3040027260</v>
      </c>
      <c r="AK24" s="380"/>
      <c r="AL24" s="246">
        <f t="shared" si="15"/>
        <v>3040029260</v>
      </c>
      <c r="AM24" s="342"/>
    </row>
    <row r="25" spans="1:39" s="84" customFormat="1" ht="13.9" customHeight="1">
      <c r="A25" s="550" t="s">
        <v>158</v>
      </c>
      <c r="B25" s="246">
        <v>3040010270</v>
      </c>
      <c r="C25" s="389"/>
      <c r="E25" s="636"/>
      <c r="F25" s="246">
        <f t="shared" si="0"/>
        <v>3040011270</v>
      </c>
      <c r="G25" s="389"/>
      <c r="H25" s="246">
        <f t="shared" si="1"/>
        <v>3040012270</v>
      </c>
      <c r="I25" s="389"/>
      <c r="J25" s="246">
        <f t="shared" si="2"/>
        <v>3040013270</v>
      </c>
      <c r="K25" s="389"/>
      <c r="L25" s="246">
        <f t="shared" si="3"/>
        <v>3040014270</v>
      </c>
      <c r="M25" s="389"/>
      <c r="N25" s="246">
        <f t="shared" si="4"/>
        <v>3040015270</v>
      </c>
      <c r="O25" s="389"/>
      <c r="P25" s="246">
        <f t="shared" si="5"/>
        <v>3040016270</v>
      </c>
      <c r="Q25" s="389"/>
      <c r="R25" s="246">
        <f t="shared" si="6"/>
        <v>3040017270</v>
      </c>
      <c r="S25" s="389"/>
      <c r="T25" s="246">
        <f t="shared" si="7"/>
        <v>3040019270</v>
      </c>
      <c r="U25" s="389"/>
      <c r="W25" s="636"/>
      <c r="X25" s="246">
        <f t="shared" si="8"/>
        <v>3040021270</v>
      </c>
      <c r="Y25" s="389"/>
      <c r="Z25" s="246">
        <f t="shared" si="9"/>
        <v>3040022270</v>
      </c>
      <c r="AA25" s="389"/>
      <c r="AB25" s="246">
        <f t="shared" si="10"/>
        <v>3040023270</v>
      </c>
      <c r="AC25" s="389"/>
      <c r="AD25" s="246">
        <f t="shared" si="11"/>
        <v>3040024270</v>
      </c>
      <c r="AE25" s="389"/>
      <c r="AF25" s="246">
        <f t="shared" si="12"/>
        <v>3040025270</v>
      </c>
      <c r="AG25" s="389"/>
      <c r="AH25" s="246">
        <f t="shared" si="13"/>
        <v>3040026270</v>
      </c>
      <c r="AI25" s="389"/>
      <c r="AJ25" s="246">
        <f t="shared" si="14"/>
        <v>3040027270</v>
      </c>
      <c r="AK25" s="389"/>
      <c r="AL25" s="246">
        <f t="shared" si="15"/>
        <v>3040029270</v>
      </c>
      <c r="AM25" s="389"/>
    </row>
    <row r="26" spans="1:39" s="84" customFormat="1" ht="13.9" customHeight="1">
      <c r="A26" s="528"/>
      <c r="B26" s="91"/>
      <c r="C26" s="99"/>
      <c r="E26" s="116"/>
      <c r="F26" s="116"/>
      <c r="G26" s="99"/>
      <c r="H26" s="116"/>
      <c r="I26" s="99"/>
      <c r="J26" s="116"/>
      <c r="K26" s="99"/>
      <c r="L26" s="116"/>
      <c r="M26" s="99"/>
      <c r="N26" s="116"/>
      <c r="O26" s="99"/>
      <c r="P26" s="116"/>
      <c r="Q26" s="99"/>
      <c r="R26" s="116"/>
      <c r="S26" s="99"/>
      <c r="T26" s="116"/>
      <c r="U26" s="99"/>
      <c r="W26" s="116"/>
      <c r="X26" s="116"/>
      <c r="Y26" s="99"/>
      <c r="Z26" s="116"/>
      <c r="AA26" s="366"/>
      <c r="AB26" s="116"/>
      <c r="AC26" s="366"/>
      <c r="AD26" s="116"/>
      <c r="AE26" s="366"/>
      <c r="AF26" s="116"/>
      <c r="AG26" s="366"/>
      <c r="AH26" s="116"/>
      <c r="AI26" s="366"/>
      <c r="AJ26" s="116"/>
      <c r="AK26" s="99"/>
      <c r="AL26" s="116"/>
      <c r="AM26" s="99"/>
    </row>
    <row r="27" spans="1:39" s="84" customFormat="1" ht="13.9" customHeight="1">
      <c r="A27" s="423" t="s">
        <v>42</v>
      </c>
      <c r="B27" s="246">
        <v>3040010330</v>
      </c>
      <c r="C27" s="342"/>
      <c r="E27" s="551">
        <v>0</v>
      </c>
      <c r="F27" s="246">
        <f t="shared" ref="F27:F32" si="16">B27+1000</f>
        <v>3040011330</v>
      </c>
      <c r="G27" s="380"/>
      <c r="H27" s="246">
        <f t="shared" ref="H27:H32" si="17">B27+2000</f>
        <v>3040012330</v>
      </c>
      <c r="I27" s="380"/>
      <c r="J27" s="246">
        <f t="shared" ref="J27:J32" si="18">B27+3000</f>
        <v>3040013330</v>
      </c>
      <c r="K27" s="380"/>
      <c r="L27" s="246">
        <f t="shared" ref="L27:L32" si="19">B27+4000</f>
        <v>3040014330</v>
      </c>
      <c r="M27" s="380"/>
      <c r="N27" s="246">
        <f t="shared" ref="N27:N32" si="20">B27+5000</f>
        <v>3040015330</v>
      </c>
      <c r="O27" s="380"/>
      <c r="P27" s="246">
        <f t="shared" ref="P27:P32" si="21">B27+6000</f>
        <v>3040016330</v>
      </c>
      <c r="Q27" s="380"/>
      <c r="R27" s="246">
        <f t="shared" ref="R27:R32" si="22">B27+7000</f>
        <v>3040017330</v>
      </c>
      <c r="S27" s="380"/>
      <c r="T27" s="246">
        <f t="shared" ref="T27:T32" si="23">B27+9000</f>
        <v>3040019330</v>
      </c>
      <c r="U27" s="342"/>
      <c r="W27" s="113">
        <v>0</v>
      </c>
      <c r="X27" s="246">
        <f t="shared" ref="X27:X32" si="24">B27+11000</f>
        <v>3040021330</v>
      </c>
      <c r="Y27" s="380"/>
      <c r="Z27" s="246">
        <f t="shared" ref="Z27:Z32" si="25">B27+12000</f>
        <v>3040022330</v>
      </c>
      <c r="AA27" s="380"/>
      <c r="AB27" s="246">
        <f t="shared" ref="AB27:AB32" si="26">B27+13000</f>
        <v>3040023330</v>
      </c>
      <c r="AC27" s="380"/>
      <c r="AD27" s="246">
        <f t="shared" ref="AD27:AD32" si="27">B27+14000</f>
        <v>3040024330</v>
      </c>
      <c r="AE27" s="380"/>
      <c r="AF27" s="246">
        <f t="shared" ref="AF27:AF32" si="28">B27+15000</f>
        <v>3040025330</v>
      </c>
      <c r="AG27" s="380"/>
      <c r="AH27" s="246">
        <f t="shared" ref="AH27:AH32" si="29">B27+16000</f>
        <v>3040026330</v>
      </c>
      <c r="AI27" s="380"/>
      <c r="AJ27" s="246">
        <f t="shared" ref="AJ27:AJ32" si="30">B27+17000</f>
        <v>3040027330</v>
      </c>
      <c r="AK27" s="380"/>
      <c r="AL27" s="246">
        <f t="shared" ref="AL27:AL32" si="31">B27+19000</f>
        <v>3040029330</v>
      </c>
      <c r="AM27" s="342"/>
    </row>
    <row r="28" spans="1:39" s="84" customFormat="1" ht="13.9" customHeight="1">
      <c r="A28" s="423" t="s">
        <v>43</v>
      </c>
      <c r="B28" s="246">
        <v>3040010340</v>
      </c>
      <c r="C28" s="342"/>
      <c r="E28" s="78"/>
      <c r="F28" s="246">
        <f t="shared" si="16"/>
        <v>3040011340</v>
      </c>
      <c r="G28" s="380"/>
      <c r="H28" s="246">
        <f t="shared" si="17"/>
        <v>3040012340</v>
      </c>
      <c r="I28" s="380"/>
      <c r="J28" s="246">
        <f t="shared" si="18"/>
        <v>3040013340</v>
      </c>
      <c r="K28" s="380"/>
      <c r="L28" s="246">
        <f t="shared" si="19"/>
        <v>3040014340</v>
      </c>
      <c r="M28" s="380"/>
      <c r="N28" s="246">
        <f t="shared" si="20"/>
        <v>3040015340</v>
      </c>
      <c r="O28" s="380"/>
      <c r="P28" s="246">
        <f t="shared" si="21"/>
        <v>3040016340</v>
      </c>
      <c r="Q28" s="380"/>
      <c r="R28" s="246">
        <f t="shared" si="22"/>
        <v>3040017340</v>
      </c>
      <c r="S28" s="380"/>
      <c r="T28" s="246">
        <f t="shared" si="23"/>
        <v>3040019340</v>
      </c>
      <c r="U28" s="342"/>
      <c r="W28" s="635"/>
      <c r="X28" s="246">
        <f t="shared" si="24"/>
        <v>3040021340</v>
      </c>
      <c r="Y28" s="380"/>
      <c r="Z28" s="246">
        <f t="shared" si="25"/>
        <v>3040022340</v>
      </c>
      <c r="AA28" s="380"/>
      <c r="AB28" s="246">
        <f t="shared" si="26"/>
        <v>3040023340</v>
      </c>
      <c r="AC28" s="380"/>
      <c r="AD28" s="246">
        <f t="shared" si="27"/>
        <v>3040024340</v>
      </c>
      <c r="AE28" s="380"/>
      <c r="AF28" s="246">
        <f t="shared" si="28"/>
        <v>3040025340</v>
      </c>
      <c r="AG28" s="380"/>
      <c r="AH28" s="246">
        <f t="shared" si="29"/>
        <v>3040026340</v>
      </c>
      <c r="AI28" s="380"/>
      <c r="AJ28" s="246">
        <f t="shared" si="30"/>
        <v>3040027340</v>
      </c>
      <c r="AK28" s="380"/>
      <c r="AL28" s="246">
        <f t="shared" si="31"/>
        <v>3040029340</v>
      </c>
      <c r="AM28" s="342"/>
    </row>
    <row r="29" spans="1:39" s="84" customFormat="1" ht="13.9" customHeight="1">
      <c r="A29" s="423" t="s">
        <v>44</v>
      </c>
      <c r="B29" s="246">
        <v>3040010350</v>
      </c>
      <c r="C29" s="342"/>
      <c r="E29" s="78"/>
      <c r="F29" s="246">
        <f t="shared" si="16"/>
        <v>3040011350</v>
      </c>
      <c r="G29" s="380"/>
      <c r="H29" s="246">
        <f t="shared" si="17"/>
        <v>3040012350</v>
      </c>
      <c r="I29" s="380"/>
      <c r="J29" s="246">
        <f t="shared" si="18"/>
        <v>3040013350</v>
      </c>
      <c r="K29" s="380"/>
      <c r="L29" s="246">
        <f t="shared" si="19"/>
        <v>3040014350</v>
      </c>
      <c r="M29" s="380"/>
      <c r="N29" s="246">
        <f t="shared" si="20"/>
        <v>3040015350</v>
      </c>
      <c r="O29" s="380"/>
      <c r="P29" s="246">
        <f t="shared" si="21"/>
        <v>3040016350</v>
      </c>
      <c r="Q29" s="380"/>
      <c r="R29" s="246">
        <f t="shared" si="22"/>
        <v>3040017350</v>
      </c>
      <c r="S29" s="380"/>
      <c r="T29" s="246">
        <f t="shared" si="23"/>
        <v>3040019350</v>
      </c>
      <c r="U29" s="342"/>
      <c r="W29" s="635"/>
      <c r="X29" s="246">
        <f t="shared" si="24"/>
        <v>3040021350</v>
      </c>
      <c r="Y29" s="380"/>
      <c r="Z29" s="246">
        <f t="shared" si="25"/>
        <v>3040022350</v>
      </c>
      <c r="AA29" s="380"/>
      <c r="AB29" s="246">
        <f t="shared" si="26"/>
        <v>3040023350</v>
      </c>
      <c r="AC29" s="380"/>
      <c r="AD29" s="246">
        <f t="shared" si="27"/>
        <v>3040024350</v>
      </c>
      <c r="AE29" s="380"/>
      <c r="AF29" s="246">
        <f t="shared" si="28"/>
        <v>3040025350</v>
      </c>
      <c r="AG29" s="380"/>
      <c r="AH29" s="246">
        <f t="shared" si="29"/>
        <v>3040026350</v>
      </c>
      <c r="AI29" s="380"/>
      <c r="AJ29" s="246">
        <f t="shared" si="30"/>
        <v>3040027350</v>
      </c>
      <c r="AK29" s="380"/>
      <c r="AL29" s="246">
        <f t="shared" si="31"/>
        <v>3040029350</v>
      </c>
      <c r="AM29" s="342"/>
    </row>
    <row r="30" spans="1:39" s="84" customFormat="1" ht="13.9" customHeight="1">
      <c r="A30" s="423" t="s">
        <v>45</v>
      </c>
      <c r="B30" s="246">
        <v>3040010360</v>
      </c>
      <c r="C30" s="342"/>
      <c r="E30" s="78"/>
      <c r="F30" s="246">
        <f t="shared" si="16"/>
        <v>3040011360</v>
      </c>
      <c r="G30" s="380"/>
      <c r="H30" s="246">
        <f t="shared" si="17"/>
        <v>3040012360</v>
      </c>
      <c r="I30" s="380"/>
      <c r="J30" s="246">
        <f t="shared" si="18"/>
        <v>3040013360</v>
      </c>
      <c r="K30" s="380"/>
      <c r="L30" s="246">
        <f t="shared" si="19"/>
        <v>3040014360</v>
      </c>
      <c r="M30" s="380"/>
      <c r="N30" s="246">
        <f t="shared" si="20"/>
        <v>3040015360</v>
      </c>
      <c r="O30" s="380"/>
      <c r="P30" s="246">
        <f t="shared" si="21"/>
        <v>3040016360</v>
      </c>
      <c r="Q30" s="380"/>
      <c r="R30" s="246">
        <f t="shared" si="22"/>
        <v>3040017360</v>
      </c>
      <c r="S30" s="380"/>
      <c r="T30" s="246">
        <f t="shared" si="23"/>
        <v>3040019360</v>
      </c>
      <c r="U30" s="342"/>
      <c r="W30" s="635"/>
      <c r="X30" s="246">
        <f t="shared" si="24"/>
        <v>3040021360</v>
      </c>
      <c r="Y30" s="380"/>
      <c r="Z30" s="246">
        <f t="shared" si="25"/>
        <v>3040022360</v>
      </c>
      <c r="AA30" s="380"/>
      <c r="AB30" s="246">
        <f t="shared" si="26"/>
        <v>3040023360</v>
      </c>
      <c r="AC30" s="380"/>
      <c r="AD30" s="246">
        <f t="shared" si="27"/>
        <v>3040024360</v>
      </c>
      <c r="AE30" s="380"/>
      <c r="AF30" s="246">
        <f t="shared" si="28"/>
        <v>3040025360</v>
      </c>
      <c r="AG30" s="380"/>
      <c r="AH30" s="246">
        <f t="shared" si="29"/>
        <v>3040026360</v>
      </c>
      <c r="AI30" s="380"/>
      <c r="AJ30" s="246">
        <f t="shared" si="30"/>
        <v>3040027360</v>
      </c>
      <c r="AK30" s="380"/>
      <c r="AL30" s="246">
        <f t="shared" si="31"/>
        <v>3040029360</v>
      </c>
      <c r="AM30" s="342"/>
    </row>
    <row r="31" spans="1:39" s="84" customFormat="1" ht="13.9" customHeight="1">
      <c r="A31" s="423" t="s">
        <v>46</v>
      </c>
      <c r="B31" s="246">
        <v>3040010370</v>
      </c>
      <c r="C31" s="342"/>
      <c r="E31" s="78"/>
      <c r="F31" s="246">
        <f t="shared" si="16"/>
        <v>3040011370</v>
      </c>
      <c r="G31" s="380"/>
      <c r="H31" s="246">
        <f t="shared" si="17"/>
        <v>3040012370</v>
      </c>
      <c r="I31" s="380"/>
      <c r="J31" s="246">
        <f t="shared" si="18"/>
        <v>3040013370</v>
      </c>
      <c r="K31" s="380"/>
      <c r="L31" s="246">
        <f t="shared" si="19"/>
        <v>3040014370</v>
      </c>
      <c r="M31" s="380"/>
      <c r="N31" s="246">
        <f t="shared" si="20"/>
        <v>3040015370</v>
      </c>
      <c r="O31" s="380"/>
      <c r="P31" s="246">
        <f t="shared" si="21"/>
        <v>3040016370</v>
      </c>
      <c r="Q31" s="380"/>
      <c r="R31" s="246">
        <f t="shared" si="22"/>
        <v>3040017370</v>
      </c>
      <c r="S31" s="380"/>
      <c r="T31" s="246">
        <f t="shared" si="23"/>
        <v>3040019370</v>
      </c>
      <c r="U31" s="342"/>
      <c r="W31" s="635"/>
      <c r="X31" s="246">
        <f t="shared" si="24"/>
        <v>3040021370</v>
      </c>
      <c r="Y31" s="380"/>
      <c r="Z31" s="246">
        <f t="shared" si="25"/>
        <v>3040022370</v>
      </c>
      <c r="AA31" s="380"/>
      <c r="AB31" s="246">
        <f t="shared" si="26"/>
        <v>3040023370</v>
      </c>
      <c r="AC31" s="380"/>
      <c r="AD31" s="246">
        <f t="shared" si="27"/>
        <v>3040024370</v>
      </c>
      <c r="AE31" s="380"/>
      <c r="AF31" s="246">
        <f t="shared" si="28"/>
        <v>3040025370</v>
      </c>
      <c r="AG31" s="380"/>
      <c r="AH31" s="246">
        <f t="shared" si="29"/>
        <v>3040026370</v>
      </c>
      <c r="AI31" s="380"/>
      <c r="AJ31" s="246">
        <f t="shared" si="30"/>
        <v>3040027370</v>
      </c>
      <c r="AK31" s="380"/>
      <c r="AL31" s="246">
        <f t="shared" si="31"/>
        <v>3040029370</v>
      </c>
      <c r="AM31" s="342"/>
    </row>
    <row r="32" spans="1:39" s="84" customFormat="1" ht="13.9" customHeight="1">
      <c r="A32" s="550" t="s">
        <v>128</v>
      </c>
      <c r="B32" s="246">
        <v>3040010380</v>
      </c>
      <c r="C32" s="389"/>
      <c r="E32" s="637"/>
      <c r="F32" s="246">
        <f t="shared" si="16"/>
        <v>3040011380</v>
      </c>
      <c r="G32" s="389"/>
      <c r="H32" s="246">
        <f t="shared" si="17"/>
        <v>3040012380</v>
      </c>
      <c r="I32" s="389"/>
      <c r="J32" s="246">
        <f t="shared" si="18"/>
        <v>3040013380</v>
      </c>
      <c r="K32" s="389"/>
      <c r="L32" s="246">
        <f t="shared" si="19"/>
        <v>3040014380</v>
      </c>
      <c r="M32" s="389"/>
      <c r="N32" s="246">
        <f t="shared" si="20"/>
        <v>3040015380</v>
      </c>
      <c r="O32" s="389"/>
      <c r="P32" s="246">
        <f t="shared" si="21"/>
        <v>3040016380</v>
      </c>
      <c r="Q32" s="389"/>
      <c r="R32" s="246">
        <f t="shared" si="22"/>
        <v>3040017380</v>
      </c>
      <c r="S32" s="389"/>
      <c r="T32" s="246">
        <f t="shared" si="23"/>
        <v>3040019380</v>
      </c>
      <c r="U32" s="389"/>
      <c r="W32" s="636"/>
      <c r="X32" s="246">
        <f t="shared" si="24"/>
        <v>3040021380</v>
      </c>
      <c r="Y32" s="389"/>
      <c r="Z32" s="246">
        <f t="shared" si="25"/>
        <v>3040022380</v>
      </c>
      <c r="AA32" s="389"/>
      <c r="AB32" s="246">
        <f t="shared" si="26"/>
        <v>3040023380</v>
      </c>
      <c r="AC32" s="389"/>
      <c r="AD32" s="246">
        <f t="shared" si="27"/>
        <v>3040024380</v>
      </c>
      <c r="AE32" s="389"/>
      <c r="AF32" s="246">
        <f t="shared" si="28"/>
        <v>3040025380</v>
      </c>
      <c r="AG32" s="389"/>
      <c r="AH32" s="246">
        <f t="shared" si="29"/>
        <v>3040026380</v>
      </c>
      <c r="AI32" s="389"/>
      <c r="AJ32" s="246">
        <f t="shared" si="30"/>
        <v>3040027380</v>
      </c>
      <c r="AK32" s="389"/>
      <c r="AL32" s="246">
        <f t="shared" si="31"/>
        <v>3040029380</v>
      </c>
      <c r="AM32" s="389"/>
    </row>
    <row r="34" spans="1:39" s="84" customFormat="1" ht="13.9" customHeight="1">
      <c r="A34" s="427" t="s">
        <v>505</v>
      </c>
      <c r="B34" s="91"/>
      <c r="C34" s="99"/>
      <c r="E34" s="116"/>
      <c r="F34" s="116"/>
      <c r="G34" s="99"/>
      <c r="H34" s="116"/>
      <c r="I34" s="99"/>
      <c r="K34" s="116"/>
      <c r="M34" s="99"/>
      <c r="O34" s="116"/>
      <c r="Q34" s="99"/>
      <c r="R34" s="116"/>
      <c r="S34" s="99"/>
      <c r="T34" s="116"/>
      <c r="U34" s="99"/>
      <c r="W34" s="116"/>
      <c r="X34" s="116"/>
      <c r="Y34" s="99"/>
      <c r="Z34" s="116"/>
      <c r="AA34" s="99"/>
    </row>
    <row r="35" spans="1:39" s="84" customFormat="1" ht="13.9" customHeight="1">
      <c r="A35" s="423" t="s">
        <v>43</v>
      </c>
      <c r="B35" s="857"/>
      <c r="C35" s="858"/>
      <c r="E35" s="635"/>
      <c r="F35" s="844"/>
      <c r="G35" s="845"/>
      <c r="H35" s="246">
        <v>3040012280</v>
      </c>
      <c r="I35" s="380"/>
      <c r="J35" s="246">
        <v>3040013280</v>
      </c>
      <c r="K35" s="380"/>
      <c r="L35" s="246">
        <v>3040014280</v>
      </c>
      <c r="M35" s="380"/>
      <c r="N35" s="246">
        <v>3040015280</v>
      </c>
      <c r="O35" s="380"/>
      <c r="P35" s="246">
        <v>3040016280</v>
      </c>
      <c r="Q35" s="380"/>
      <c r="R35" s="844"/>
      <c r="S35" s="845"/>
      <c r="T35" s="844"/>
      <c r="U35" s="845"/>
      <c r="W35" s="635"/>
      <c r="X35" s="844"/>
      <c r="Y35" s="845"/>
      <c r="Z35" s="246">
        <v>3040022280</v>
      </c>
      <c r="AA35" s="380"/>
      <c r="AB35" s="246">
        <v>3040023280</v>
      </c>
      <c r="AC35" s="380"/>
      <c r="AD35" s="246">
        <v>3040024280</v>
      </c>
      <c r="AE35" s="380"/>
      <c r="AF35" s="246">
        <v>3040025280</v>
      </c>
      <c r="AG35" s="380"/>
      <c r="AH35" s="246">
        <v>3040026280</v>
      </c>
      <c r="AI35" s="380"/>
      <c r="AJ35" s="844"/>
      <c r="AK35" s="845"/>
      <c r="AL35" s="844"/>
      <c r="AM35" s="845"/>
    </row>
    <row r="36" spans="1:39" s="84" customFormat="1" ht="13.9" customHeight="1">
      <c r="A36" s="423" t="s">
        <v>44</v>
      </c>
      <c r="B36" s="857"/>
      <c r="C36" s="858"/>
      <c r="E36" s="635"/>
      <c r="F36" s="844"/>
      <c r="G36" s="845"/>
      <c r="H36" s="246">
        <v>3040012290</v>
      </c>
      <c r="I36" s="380"/>
      <c r="J36" s="246">
        <v>3040013290</v>
      </c>
      <c r="K36" s="380"/>
      <c r="L36" s="246">
        <v>3040014290</v>
      </c>
      <c r="M36" s="380"/>
      <c r="N36" s="246">
        <v>3040015290</v>
      </c>
      <c r="O36" s="380"/>
      <c r="P36" s="246">
        <v>3040016290</v>
      </c>
      <c r="Q36" s="380"/>
      <c r="R36" s="844"/>
      <c r="S36" s="845"/>
      <c r="T36" s="844"/>
      <c r="U36" s="845"/>
      <c r="W36" s="635"/>
      <c r="X36" s="844"/>
      <c r="Y36" s="845"/>
      <c r="Z36" s="246">
        <v>3040022290</v>
      </c>
      <c r="AA36" s="380"/>
      <c r="AB36" s="246">
        <v>3040023290</v>
      </c>
      <c r="AC36" s="380"/>
      <c r="AD36" s="246">
        <v>3040024290</v>
      </c>
      <c r="AE36" s="380"/>
      <c r="AF36" s="246">
        <v>3040025290</v>
      </c>
      <c r="AG36" s="380"/>
      <c r="AH36" s="246">
        <v>3040026290</v>
      </c>
      <c r="AI36" s="380"/>
      <c r="AJ36" s="844"/>
      <c r="AK36" s="845"/>
      <c r="AL36" s="844"/>
      <c r="AM36" s="845"/>
    </row>
    <row r="37" spans="1:39" s="84" customFormat="1" ht="13.9" customHeight="1">
      <c r="A37" s="423" t="s">
        <v>45</v>
      </c>
      <c r="B37" s="857"/>
      <c r="C37" s="858"/>
      <c r="E37" s="635"/>
      <c r="F37" s="844"/>
      <c r="G37" s="845"/>
      <c r="H37" s="246">
        <v>3040012300</v>
      </c>
      <c r="I37" s="380"/>
      <c r="J37" s="246">
        <v>3040013300</v>
      </c>
      <c r="K37" s="380"/>
      <c r="L37" s="246">
        <v>3040014300</v>
      </c>
      <c r="M37" s="380"/>
      <c r="N37" s="246">
        <v>3040015300</v>
      </c>
      <c r="O37" s="380"/>
      <c r="P37" s="246">
        <v>3040016300</v>
      </c>
      <c r="Q37" s="380"/>
      <c r="R37" s="844"/>
      <c r="S37" s="845"/>
      <c r="T37" s="844"/>
      <c r="U37" s="845"/>
      <c r="W37" s="635"/>
      <c r="X37" s="844"/>
      <c r="Y37" s="845"/>
      <c r="Z37" s="246">
        <v>3040022300</v>
      </c>
      <c r="AA37" s="380"/>
      <c r="AB37" s="246">
        <v>3040023300</v>
      </c>
      <c r="AC37" s="380"/>
      <c r="AD37" s="246">
        <v>3040024300</v>
      </c>
      <c r="AE37" s="380"/>
      <c r="AF37" s="246">
        <v>3040025300</v>
      </c>
      <c r="AG37" s="380"/>
      <c r="AH37" s="246">
        <v>3040026300</v>
      </c>
      <c r="AI37" s="380"/>
      <c r="AJ37" s="844"/>
      <c r="AK37" s="845"/>
      <c r="AL37" s="844"/>
      <c r="AM37" s="845"/>
    </row>
    <row r="38" spans="1:39" s="84" customFormat="1" ht="13.9" customHeight="1">
      <c r="A38" s="423" t="s">
        <v>46</v>
      </c>
      <c r="B38" s="857"/>
      <c r="C38" s="858"/>
      <c r="E38" s="635"/>
      <c r="F38" s="844"/>
      <c r="G38" s="845"/>
      <c r="H38" s="246">
        <v>3040012310</v>
      </c>
      <c r="I38" s="380"/>
      <c r="J38" s="246">
        <v>3040013310</v>
      </c>
      <c r="K38" s="380"/>
      <c r="L38" s="246">
        <v>3040014310</v>
      </c>
      <c r="M38" s="380"/>
      <c r="N38" s="246">
        <v>3040015310</v>
      </c>
      <c r="O38" s="380"/>
      <c r="P38" s="246">
        <v>3040016310</v>
      </c>
      <c r="Q38" s="380"/>
      <c r="R38" s="844"/>
      <c r="S38" s="845"/>
      <c r="T38" s="844"/>
      <c r="U38" s="845"/>
      <c r="W38" s="635"/>
      <c r="X38" s="844"/>
      <c r="Y38" s="845"/>
      <c r="Z38" s="246">
        <v>3040022310</v>
      </c>
      <c r="AA38" s="380"/>
      <c r="AB38" s="246">
        <v>3040023310</v>
      </c>
      <c r="AC38" s="380"/>
      <c r="AD38" s="246">
        <v>3040024310</v>
      </c>
      <c r="AE38" s="380"/>
      <c r="AF38" s="246">
        <v>3040025310</v>
      </c>
      <c r="AG38" s="380"/>
      <c r="AH38" s="246">
        <v>3040026310</v>
      </c>
      <c r="AI38" s="380"/>
      <c r="AJ38" s="844"/>
      <c r="AK38" s="845"/>
      <c r="AL38" s="844"/>
      <c r="AM38" s="845"/>
    </row>
    <row r="39" spans="1:39" s="84" customFormat="1" ht="13.9" customHeight="1">
      <c r="A39" s="528"/>
      <c r="B39" s="91"/>
      <c r="C39" s="99"/>
      <c r="E39" s="91"/>
      <c r="F39" s="91"/>
      <c r="G39" s="99"/>
      <c r="H39" s="91"/>
      <c r="I39" s="99"/>
      <c r="J39" s="91"/>
      <c r="K39" s="99"/>
      <c r="L39" s="91"/>
      <c r="M39" s="99"/>
      <c r="N39" s="91"/>
      <c r="O39" s="99"/>
      <c r="P39" s="91"/>
      <c r="Q39" s="99"/>
      <c r="R39" s="91"/>
      <c r="S39" s="99"/>
      <c r="T39" s="91"/>
      <c r="U39" s="99"/>
      <c r="W39" s="91"/>
      <c r="X39" s="91"/>
      <c r="Y39" s="99"/>
      <c r="Z39" s="91"/>
      <c r="AA39" s="99"/>
      <c r="AB39" s="91"/>
      <c r="AC39" s="99"/>
      <c r="AD39" s="91"/>
      <c r="AE39" s="99"/>
      <c r="AF39" s="91"/>
      <c r="AG39" s="99"/>
      <c r="AH39" s="91"/>
      <c r="AI39" s="99"/>
      <c r="AJ39" s="91"/>
      <c r="AK39" s="99"/>
      <c r="AL39" s="91"/>
      <c r="AM39" s="99"/>
    </row>
    <row r="40" spans="1:39" s="84" customFormat="1" ht="13.9" customHeight="1">
      <c r="A40" s="423" t="s">
        <v>38</v>
      </c>
      <c r="B40" s="246">
        <v>3040010010</v>
      </c>
      <c r="C40" s="342"/>
      <c r="E40" s="113">
        <v>0</v>
      </c>
      <c r="F40" s="246">
        <f>B40+1000</f>
        <v>3040011010</v>
      </c>
      <c r="G40" s="380"/>
      <c r="H40" s="246">
        <f>B40+2000</f>
        <v>3040012010</v>
      </c>
      <c r="I40" s="380"/>
      <c r="J40" s="246">
        <f>B40+3000</f>
        <v>3040013010</v>
      </c>
      <c r="K40" s="380"/>
      <c r="L40" s="246">
        <f>B40+4000</f>
        <v>3040014010</v>
      </c>
      <c r="M40" s="380"/>
      <c r="N40" s="246">
        <f>B40+5000</f>
        <v>3040015010</v>
      </c>
      <c r="O40" s="380"/>
      <c r="P40" s="246">
        <f>B40+6000</f>
        <v>3040016010</v>
      </c>
      <c r="Q40" s="380"/>
      <c r="R40" s="246">
        <f>B40+7000</f>
        <v>3040017010</v>
      </c>
      <c r="S40" s="380"/>
      <c r="T40" s="246">
        <f>B40+9000</f>
        <v>3040019010</v>
      </c>
      <c r="U40" s="342"/>
      <c r="W40" s="113">
        <v>0</v>
      </c>
      <c r="X40" s="246">
        <f>B40+11000</f>
        <v>3040021010</v>
      </c>
      <c r="Y40" s="380"/>
      <c r="Z40" s="246">
        <f>B40+12000</f>
        <v>3040022010</v>
      </c>
      <c r="AA40" s="380"/>
      <c r="AB40" s="246">
        <f>B40+13000</f>
        <v>3040023010</v>
      </c>
      <c r="AC40" s="380"/>
      <c r="AD40" s="246">
        <f>B40+14000</f>
        <v>3040024010</v>
      </c>
      <c r="AE40" s="380"/>
      <c r="AF40" s="246">
        <f>B40+15000</f>
        <v>3040025010</v>
      </c>
      <c r="AG40" s="380"/>
      <c r="AH40" s="246">
        <f>B40+16000</f>
        <v>3040026010</v>
      </c>
      <c r="AI40" s="380"/>
      <c r="AJ40" s="246">
        <f>B40+17000</f>
        <v>3040027010</v>
      </c>
      <c r="AK40" s="380"/>
      <c r="AL40" s="246">
        <f>B40+19000</f>
        <v>3040029010</v>
      </c>
      <c r="AM40" s="342"/>
    </row>
    <row r="41" spans="1:39" s="84" customFormat="1" ht="13.9" customHeight="1">
      <c r="A41" s="423" t="s">
        <v>154</v>
      </c>
      <c r="B41" s="246">
        <v>3040010020</v>
      </c>
      <c r="C41" s="342"/>
      <c r="E41" s="113">
        <v>0.02</v>
      </c>
      <c r="F41" s="246">
        <f t="shared" ref="F41:F52" si="32">B41+1000</f>
        <v>3040011020</v>
      </c>
      <c r="G41" s="380"/>
      <c r="H41" s="246">
        <f t="shared" ref="H41:H52" si="33">B41+2000</f>
        <v>3040012020</v>
      </c>
      <c r="I41" s="380"/>
      <c r="J41" s="246">
        <f t="shared" ref="J41:J52" si="34">B41+3000</f>
        <v>3040013020</v>
      </c>
      <c r="K41" s="380"/>
      <c r="L41" s="246">
        <f t="shared" ref="L41:L52" si="35">B41+4000</f>
        <v>3040014020</v>
      </c>
      <c r="M41" s="380"/>
      <c r="N41" s="246">
        <f t="shared" ref="N41:N52" si="36">B41+5000</f>
        <v>3040015020</v>
      </c>
      <c r="O41" s="380"/>
      <c r="P41" s="246">
        <f t="shared" ref="P41:P52" si="37">B41+6000</f>
        <v>3040016020</v>
      </c>
      <c r="Q41" s="380"/>
      <c r="R41" s="246">
        <f t="shared" ref="R41:R52" si="38">B41+7000</f>
        <v>3040017020</v>
      </c>
      <c r="S41" s="380"/>
      <c r="T41" s="246">
        <f t="shared" ref="T41:T52" si="39">B41+9000</f>
        <v>3040019020</v>
      </c>
      <c r="U41" s="342"/>
      <c r="W41" s="113">
        <v>0.02</v>
      </c>
      <c r="X41" s="246">
        <f t="shared" ref="X41:X52" si="40">B41+11000</f>
        <v>3040021020</v>
      </c>
      <c r="Y41" s="380"/>
      <c r="Z41" s="246">
        <f t="shared" ref="Z41:Z52" si="41">B41+12000</f>
        <v>3040022020</v>
      </c>
      <c r="AA41" s="380"/>
      <c r="AB41" s="246">
        <f t="shared" ref="AB41:AB52" si="42">B41+13000</f>
        <v>3040023020</v>
      </c>
      <c r="AC41" s="380"/>
      <c r="AD41" s="246">
        <f t="shared" ref="AD41:AD52" si="43">B41+14000</f>
        <v>3040024020</v>
      </c>
      <c r="AE41" s="380"/>
      <c r="AF41" s="246">
        <f t="shared" ref="AF41:AF52" si="44">B41+15000</f>
        <v>3040025020</v>
      </c>
      <c r="AG41" s="380"/>
      <c r="AH41" s="246">
        <f t="shared" ref="AH41:AH52" si="45">B41+16000</f>
        <v>3040026020</v>
      </c>
      <c r="AI41" s="380"/>
      <c r="AJ41" s="246">
        <f t="shared" ref="AJ41:AJ52" si="46">B41+17000</f>
        <v>3040027020</v>
      </c>
      <c r="AK41" s="380"/>
      <c r="AL41" s="246">
        <f t="shared" ref="AL41:AL52" si="47">B41+19000</f>
        <v>3040029020</v>
      </c>
      <c r="AM41" s="342"/>
    </row>
    <row r="42" spans="1:39" s="84" customFormat="1" ht="13.9" customHeight="1">
      <c r="A42" s="423" t="s">
        <v>155</v>
      </c>
      <c r="B42" s="246">
        <v>3040010030</v>
      </c>
      <c r="C42" s="342"/>
      <c r="E42" s="113">
        <v>0.02</v>
      </c>
      <c r="F42" s="246">
        <f t="shared" si="32"/>
        <v>3040011030</v>
      </c>
      <c r="G42" s="380"/>
      <c r="H42" s="246">
        <f t="shared" si="33"/>
        <v>3040012030</v>
      </c>
      <c r="I42" s="380"/>
      <c r="J42" s="246">
        <f t="shared" si="34"/>
        <v>3040013030</v>
      </c>
      <c r="K42" s="380"/>
      <c r="L42" s="246">
        <f t="shared" si="35"/>
        <v>3040014030</v>
      </c>
      <c r="M42" s="380"/>
      <c r="N42" s="246">
        <f t="shared" si="36"/>
        <v>3040015030</v>
      </c>
      <c r="O42" s="380"/>
      <c r="P42" s="246">
        <f t="shared" si="37"/>
        <v>3040016030</v>
      </c>
      <c r="Q42" s="380"/>
      <c r="R42" s="246">
        <f t="shared" si="38"/>
        <v>3040017030</v>
      </c>
      <c r="S42" s="380"/>
      <c r="T42" s="246">
        <f t="shared" si="39"/>
        <v>3040019030</v>
      </c>
      <c r="U42" s="342"/>
      <c r="W42" s="113">
        <v>0.02</v>
      </c>
      <c r="X42" s="246">
        <f t="shared" si="40"/>
        <v>3040021030</v>
      </c>
      <c r="Y42" s="380"/>
      <c r="Z42" s="246">
        <f t="shared" si="41"/>
        <v>3040022030</v>
      </c>
      <c r="AA42" s="380"/>
      <c r="AB42" s="246">
        <f t="shared" si="42"/>
        <v>3040023030</v>
      </c>
      <c r="AC42" s="380"/>
      <c r="AD42" s="246">
        <f t="shared" si="43"/>
        <v>3040024030</v>
      </c>
      <c r="AE42" s="380"/>
      <c r="AF42" s="246">
        <f t="shared" si="44"/>
        <v>3040025030</v>
      </c>
      <c r="AG42" s="380"/>
      <c r="AH42" s="246">
        <f t="shared" si="45"/>
        <v>3040026030</v>
      </c>
      <c r="AI42" s="380"/>
      <c r="AJ42" s="246">
        <f t="shared" si="46"/>
        <v>3040027030</v>
      </c>
      <c r="AK42" s="380"/>
      <c r="AL42" s="246">
        <f t="shared" si="47"/>
        <v>3040029030</v>
      </c>
      <c r="AM42" s="342"/>
    </row>
    <row r="43" spans="1:39" s="84" customFormat="1" ht="13.9" customHeight="1">
      <c r="A43" s="423" t="s">
        <v>39</v>
      </c>
      <c r="B43" s="246">
        <v>3040010040</v>
      </c>
      <c r="C43" s="342"/>
      <c r="E43" s="113">
        <v>0.06</v>
      </c>
      <c r="F43" s="246">
        <f t="shared" si="32"/>
        <v>3040011040</v>
      </c>
      <c r="G43" s="380"/>
      <c r="H43" s="246">
        <f t="shared" si="33"/>
        <v>3040012040</v>
      </c>
      <c r="I43" s="380"/>
      <c r="J43" s="246">
        <f t="shared" si="34"/>
        <v>3040013040</v>
      </c>
      <c r="K43" s="380"/>
      <c r="L43" s="246">
        <f t="shared" si="35"/>
        <v>3040014040</v>
      </c>
      <c r="M43" s="380"/>
      <c r="N43" s="246">
        <f t="shared" si="36"/>
        <v>3040015040</v>
      </c>
      <c r="O43" s="380"/>
      <c r="P43" s="246">
        <f t="shared" si="37"/>
        <v>3040016040</v>
      </c>
      <c r="Q43" s="380"/>
      <c r="R43" s="246">
        <f t="shared" si="38"/>
        <v>3040017040</v>
      </c>
      <c r="S43" s="380"/>
      <c r="T43" s="246">
        <f t="shared" si="39"/>
        <v>3040019040</v>
      </c>
      <c r="U43" s="342"/>
      <c r="W43" s="113">
        <v>0.06</v>
      </c>
      <c r="X43" s="246">
        <f t="shared" si="40"/>
        <v>3040021040</v>
      </c>
      <c r="Y43" s="380"/>
      <c r="Z43" s="246">
        <f t="shared" si="41"/>
        <v>3040022040</v>
      </c>
      <c r="AA43" s="380"/>
      <c r="AB43" s="246">
        <f t="shared" si="42"/>
        <v>3040023040</v>
      </c>
      <c r="AC43" s="380"/>
      <c r="AD43" s="246">
        <f t="shared" si="43"/>
        <v>3040024040</v>
      </c>
      <c r="AE43" s="380"/>
      <c r="AF43" s="246">
        <f t="shared" si="44"/>
        <v>3040025040</v>
      </c>
      <c r="AG43" s="380"/>
      <c r="AH43" s="246">
        <f t="shared" si="45"/>
        <v>3040026040</v>
      </c>
      <c r="AI43" s="380"/>
      <c r="AJ43" s="246">
        <f t="shared" si="46"/>
        <v>3040027040</v>
      </c>
      <c r="AK43" s="380"/>
      <c r="AL43" s="246">
        <f t="shared" si="47"/>
        <v>3040029040</v>
      </c>
      <c r="AM43" s="342"/>
    </row>
    <row r="44" spans="1:39" s="84" customFormat="1" ht="13.9" customHeight="1">
      <c r="A44" s="423" t="s">
        <v>40</v>
      </c>
      <c r="B44" s="246">
        <v>3040010050</v>
      </c>
      <c r="C44" s="342"/>
      <c r="E44" s="113">
        <v>0.06</v>
      </c>
      <c r="F44" s="246">
        <f t="shared" si="32"/>
        <v>3040011050</v>
      </c>
      <c r="G44" s="380"/>
      <c r="H44" s="246">
        <f t="shared" si="33"/>
        <v>3040012050</v>
      </c>
      <c r="I44" s="380"/>
      <c r="J44" s="246">
        <f t="shared" si="34"/>
        <v>3040013050</v>
      </c>
      <c r="K44" s="380"/>
      <c r="L44" s="246">
        <f t="shared" si="35"/>
        <v>3040014050</v>
      </c>
      <c r="M44" s="380"/>
      <c r="N44" s="246">
        <f t="shared" si="36"/>
        <v>3040015050</v>
      </c>
      <c r="O44" s="380"/>
      <c r="P44" s="246">
        <f t="shared" si="37"/>
        <v>3040016050</v>
      </c>
      <c r="Q44" s="380"/>
      <c r="R44" s="246">
        <f t="shared" si="38"/>
        <v>3040017050</v>
      </c>
      <c r="S44" s="380"/>
      <c r="T44" s="246">
        <f t="shared" si="39"/>
        <v>3040019050</v>
      </c>
      <c r="U44" s="342"/>
      <c r="W44" s="113">
        <v>0.06</v>
      </c>
      <c r="X44" s="246">
        <f t="shared" si="40"/>
        <v>3040021050</v>
      </c>
      <c r="Y44" s="380"/>
      <c r="Z44" s="246">
        <f t="shared" si="41"/>
        <v>3040022050</v>
      </c>
      <c r="AA44" s="380"/>
      <c r="AB44" s="246">
        <f t="shared" si="42"/>
        <v>3040023050</v>
      </c>
      <c r="AC44" s="380"/>
      <c r="AD44" s="246">
        <f t="shared" si="43"/>
        <v>3040024050</v>
      </c>
      <c r="AE44" s="380"/>
      <c r="AF44" s="246">
        <f t="shared" si="44"/>
        <v>3040025050</v>
      </c>
      <c r="AG44" s="380"/>
      <c r="AH44" s="246">
        <f t="shared" si="45"/>
        <v>3040026050</v>
      </c>
      <c r="AI44" s="380"/>
      <c r="AJ44" s="246">
        <f t="shared" si="46"/>
        <v>3040027050</v>
      </c>
      <c r="AK44" s="380"/>
      <c r="AL44" s="246">
        <f t="shared" si="47"/>
        <v>3040029050</v>
      </c>
      <c r="AM44" s="342"/>
    </row>
    <row r="45" spans="1:39" s="114" customFormat="1" ht="13.9" customHeight="1">
      <c r="A45" s="428" t="s">
        <v>41</v>
      </c>
      <c r="B45" s="246">
        <v>3040010060</v>
      </c>
      <c r="C45" s="342"/>
      <c r="E45" s="115">
        <v>0.1</v>
      </c>
      <c r="F45" s="246">
        <f t="shared" si="32"/>
        <v>3040011060</v>
      </c>
      <c r="G45" s="380"/>
      <c r="H45" s="246">
        <f t="shared" si="33"/>
        <v>3040012060</v>
      </c>
      <c r="I45" s="380"/>
      <c r="J45" s="246">
        <f t="shared" si="34"/>
        <v>3040013060</v>
      </c>
      <c r="K45" s="380"/>
      <c r="L45" s="246">
        <f t="shared" si="35"/>
        <v>3040014060</v>
      </c>
      <c r="M45" s="380"/>
      <c r="N45" s="246">
        <f t="shared" si="36"/>
        <v>3040015060</v>
      </c>
      <c r="O45" s="380"/>
      <c r="P45" s="246">
        <f t="shared" si="37"/>
        <v>3040016060</v>
      </c>
      <c r="Q45" s="380"/>
      <c r="R45" s="246">
        <f t="shared" si="38"/>
        <v>3040017060</v>
      </c>
      <c r="S45" s="380"/>
      <c r="T45" s="246">
        <f t="shared" si="39"/>
        <v>3040019060</v>
      </c>
      <c r="U45" s="342"/>
      <c r="W45" s="115">
        <v>0.1</v>
      </c>
      <c r="X45" s="246">
        <f t="shared" si="40"/>
        <v>3040021060</v>
      </c>
      <c r="Y45" s="380"/>
      <c r="Z45" s="246">
        <f t="shared" si="41"/>
        <v>3040022060</v>
      </c>
      <c r="AA45" s="380"/>
      <c r="AB45" s="246">
        <f t="shared" si="42"/>
        <v>3040023060</v>
      </c>
      <c r="AC45" s="380"/>
      <c r="AD45" s="246">
        <f t="shared" si="43"/>
        <v>3040024060</v>
      </c>
      <c r="AE45" s="380"/>
      <c r="AF45" s="246">
        <f t="shared" si="44"/>
        <v>3040025060</v>
      </c>
      <c r="AG45" s="380"/>
      <c r="AH45" s="246">
        <f t="shared" si="45"/>
        <v>3040026060</v>
      </c>
      <c r="AI45" s="380"/>
      <c r="AJ45" s="246">
        <f t="shared" si="46"/>
        <v>3040027060</v>
      </c>
      <c r="AK45" s="380"/>
      <c r="AL45" s="246">
        <f t="shared" si="47"/>
        <v>3040029060</v>
      </c>
      <c r="AM45" s="342"/>
    </row>
    <row r="46" spans="1:39" s="114" customFormat="1" ht="22.5">
      <c r="A46" s="631" t="s">
        <v>156</v>
      </c>
      <c r="B46" s="246">
        <v>3040010070</v>
      </c>
      <c r="C46" s="342"/>
      <c r="E46" s="115">
        <v>0.1</v>
      </c>
      <c r="F46" s="246">
        <f t="shared" si="32"/>
        <v>3040011070</v>
      </c>
      <c r="G46" s="380"/>
      <c r="H46" s="246">
        <f t="shared" si="33"/>
        <v>3040012070</v>
      </c>
      <c r="I46" s="380"/>
      <c r="J46" s="246">
        <f t="shared" si="34"/>
        <v>3040013070</v>
      </c>
      <c r="K46" s="380"/>
      <c r="L46" s="246">
        <f t="shared" si="35"/>
        <v>3040014070</v>
      </c>
      <c r="M46" s="380"/>
      <c r="N46" s="246">
        <f t="shared" si="36"/>
        <v>3040015070</v>
      </c>
      <c r="O46" s="380"/>
      <c r="P46" s="246">
        <f t="shared" si="37"/>
        <v>3040016070</v>
      </c>
      <c r="Q46" s="380"/>
      <c r="R46" s="246">
        <f t="shared" si="38"/>
        <v>3040017070</v>
      </c>
      <c r="S46" s="380"/>
      <c r="T46" s="246">
        <f t="shared" si="39"/>
        <v>3040019070</v>
      </c>
      <c r="U46" s="342"/>
      <c r="W46" s="115">
        <v>0.1</v>
      </c>
      <c r="X46" s="246">
        <f t="shared" si="40"/>
        <v>3040021070</v>
      </c>
      <c r="Y46" s="380"/>
      <c r="Z46" s="246">
        <f t="shared" si="41"/>
        <v>3040022070</v>
      </c>
      <c r="AA46" s="380"/>
      <c r="AB46" s="246">
        <f t="shared" si="42"/>
        <v>3040023070</v>
      </c>
      <c r="AC46" s="380"/>
      <c r="AD46" s="246">
        <f t="shared" si="43"/>
        <v>3040024070</v>
      </c>
      <c r="AE46" s="380"/>
      <c r="AF46" s="246">
        <f t="shared" si="44"/>
        <v>3040025070</v>
      </c>
      <c r="AG46" s="380"/>
      <c r="AH46" s="246">
        <f t="shared" si="45"/>
        <v>3040026070</v>
      </c>
      <c r="AI46" s="380"/>
      <c r="AJ46" s="246">
        <f t="shared" si="46"/>
        <v>3040027070</v>
      </c>
      <c r="AK46" s="380"/>
      <c r="AL46" s="246">
        <f t="shared" si="47"/>
        <v>3040029070</v>
      </c>
      <c r="AM46" s="342"/>
    </row>
    <row r="47" spans="1:39" s="84" customFormat="1" ht="13.9" customHeight="1">
      <c r="A47" s="423" t="s">
        <v>157</v>
      </c>
      <c r="B47" s="246">
        <v>3040010080</v>
      </c>
      <c r="C47" s="342"/>
      <c r="E47" s="113">
        <v>0.18</v>
      </c>
      <c r="F47" s="246">
        <f t="shared" si="32"/>
        <v>3040011080</v>
      </c>
      <c r="G47" s="380"/>
      <c r="H47" s="246">
        <f t="shared" si="33"/>
        <v>3040012080</v>
      </c>
      <c r="I47" s="380"/>
      <c r="J47" s="246">
        <f t="shared" si="34"/>
        <v>3040013080</v>
      </c>
      <c r="K47" s="380"/>
      <c r="L47" s="246">
        <f t="shared" si="35"/>
        <v>3040014080</v>
      </c>
      <c r="M47" s="380"/>
      <c r="N47" s="246">
        <f t="shared" si="36"/>
        <v>3040015080</v>
      </c>
      <c r="O47" s="380"/>
      <c r="P47" s="246">
        <f t="shared" si="37"/>
        <v>3040016080</v>
      </c>
      <c r="Q47" s="380"/>
      <c r="R47" s="246">
        <f t="shared" si="38"/>
        <v>3040017080</v>
      </c>
      <c r="S47" s="380"/>
      <c r="T47" s="246">
        <f t="shared" si="39"/>
        <v>3040019080</v>
      </c>
      <c r="U47" s="342"/>
      <c r="W47" s="113">
        <v>0.18</v>
      </c>
      <c r="X47" s="246">
        <f t="shared" si="40"/>
        <v>3040021080</v>
      </c>
      <c r="Y47" s="380"/>
      <c r="Z47" s="246">
        <f t="shared" si="41"/>
        <v>3040022080</v>
      </c>
      <c r="AA47" s="380"/>
      <c r="AB47" s="246">
        <f t="shared" si="42"/>
        <v>3040023080</v>
      </c>
      <c r="AC47" s="380"/>
      <c r="AD47" s="246">
        <f t="shared" si="43"/>
        <v>3040024080</v>
      </c>
      <c r="AE47" s="380"/>
      <c r="AF47" s="246">
        <f t="shared" si="44"/>
        <v>3040025080</v>
      </c>
      <c r="AG47" s="380"/>
      <c r="AH47" s="246">
        <f t="shared" si="45"/>
        <v>3040026080</v>
      </c>
      <c r="AI47" s="380"/>
      <c r="AJ47" s="246">
        <f t="shared" si="46"/>
        <v>3040027080</v>
      </c>
      <c r="AK47" s="380"/>
      <c r="AL47" s="246">
        <f t="shared" si="47"/>
        <v>3040029080</v>
      </c>
      <c r="AM47" s="342"/>
    </row>
    <row r="48" spans="1:39" s="84" customFormat="1" ht="13.9" customHeight="1">
      <c r="A48" s="423" t="s">
        <v>43</v>
      </c>
      <c r="B48" s="246">
        <v>3040010090</v>
      </c>
      <c r="C48" s="342"/>
      <c r="E48" s="635"/>
      <c r="F48" s="246">
        <f t="shared" si="32"/>
        <v>3040011090</v>
      </c>
      <c r="G48" s="380"/>
      <c r="H48" s="246">
        <f t="shared" si="33"/>
        <v>3040012090</v>
      </c>
      <c r="I48" s="380"/>
      <c r="J48" s="246">
        <f t="shared" si="34"/>
        <v>3040013090</v>
      </c>
      <c r="K48" s="380"/>
      <c r="L48" s="246">
        <f t="shared" si="35"/>
        <v>3040014090</v>
      </c>
      <c r="M48" s="380"/>
      <c r="N48" s="246">
        <f t="shared" si="36"/>
        <v>3040015090</v>
      </c>
      <c r="O48" s="380"/>
      <c r="P48" s="246">
        <f t="shared" si="37"/>
        <v>3040016090</v>
      </c>
      <c r="Q48" s="380"/>
      <c r="R48" s="246">
        <f t="shared" si="38"/>
        <v>3040017090</v>
      </c>
      <c r="S48" s="380"/>
      <c r="T48" s="246">
        <f t="shared" si="39"/>
        <v>3040019090</v>
      </c>
      <c r="U48" s="342"/>
      <c r="W48" s="635"/>
      <c r="X48" s="246">
        <f t="shared" si="40"/>
        <v>3040021090</v>
      </c>
      <c r="Y48" s="380"/>
      <c r="Z48" s="246">
        <f t="shared" si="41"/>
        <v>3040022090</v>
      </c>
      <c r="AA48" s="380"/>
      <c r="AB48" s="246">
        <f t="shared" si="42"/>
        <v>3040023090</v>
      </c>
      <c r="AC48" s="380"/>
      <c r="AD48" s="246">
        <f t="shared" si="43"/>
        <v>3040024090</v>
      </c>
      <c r="AE48" s="380"/>
      <c r="AF48" s="246">
        <f t="shared" si="44"/>
        <v>3040025090</v>
      </c>
      <c r="AG48" s="380"/>
      <c r="AH48" s="246">
        <f t="shared" si="45"/>
        <v>3040026090</v>
      </c>
      <c r="AI48" s="380"/>
      <c r="AJ48" s="246">
        <f t="shared" si="46"/>
        <v>3040027090</v>
      </c>
      <c r="AK48" s="380"/>
      <c r="AL48" s="246">
        <f t="shared" si="47"/>
        <v>3040029090</v>
      </c>
      <c r="AM48" s="342"/>
    </row>
    <row r="49" spans="1:39" s="84" customFormat="1" ht="13.9" customHeight="1">
      <c r="A49" s="423" t="s">
        <v>44</v>
      </c>
      <c r="B49" s="246">
        <v>3040010100</v>
      </c>
      <c r="C49" s="342"/>
      <c r="E49" s="635"/>
      <c r="F49" s="246">
        <f t="shared" si="32"/>
        <v>3040011100</v>
      </c>
      <c r="G49" s="380"/>
      <c r="H49" s="246">
        <f t="shared" si="33"/>
        <v>3040012100</v>
      </c>
      <c r="I49" s="380"/>
      <c r="J49" s="246">
        <f t="shared" si="34"/>
        <v>3040013100</v>
      </c>
      <c r="K49" s="380"/>
      <c r="L49" s="246">
        <f t="shared" si="35"/>
        <v>3040014100</v>
      </c>
      <c r="M49" s="380"/>
      <c r="N49" s="246">
        <f t="shared" si="36"/>
        <v>3040015100</v>
      </c>
      <c r="O49" s="380"/>
      <c r="P49" s="246">
        <f t="shared" si="37"/>
        <v>3040016100</v>
      </c>
      <c r="Q49" s="380"/>
      <c r="R49" s="246">
        <f t="shared" si="38"/>
        <v>3040017100</v>
      </c>
      <c r="S49" s="380"/>
      <c r="T49" s="246">
        <f t="shared" si="39"/>
        <v>3040019100</v>
      </c>
      <c r="U49" s="342"/>
      <c r="W49" s="635"/>
      <c r="X49" s="246">
        <f t="shared" si="40"/>
        <v>3040021100</v>
      </c>
      <c r="Y49" s="380"/>
      <c r="Z49" s="246">
        <f t="shared" si="41"/>
        <v>3040022100</v>
      </c>
      <c r="AA49" s="380"/>
      <c r="AB49" s="246">
        <f t="shared" si="42"/>
        <v>3040023100</v>
      </c>
      <c r="AC49" s="380"/>
      <c r="AD49" s="246">
        <f t="shared" si="43"/>
        <v>3040024100</v>
      </c>
      <c r="AE49" s="380"/>
      <c r="AF49" s="246">
        <f t="shared" si="44"/>
        <v>3040025100</v>
      </c>
      <c r="AG49" s="380"/>
      <c r="AH49" s="246">
        <f t="shared" si="45"/>
        <v>3040026100</v>
      </c>
      <c r="AI49" s="380"/>
      <c r="AJ49" s="246">
        <f t="shared" si="46"/>
        <v>3040027100</v>
      </c>
      <c r="AK49" s="380"/>
      <c r="AL49" s="246">
        <f t="shared" si="47"/>
        <v>3040029100</v>
      </c>
      <c r="AM49" s="342"/>
    </row>
    <row r="50" spans="1:39" s="84" customFormat="1" ht="13.9" customHeight="1">
      <c r="A50" s="423" t="s">
        <v>45</v>
      </c>
      <c r="B50" s="246">
        <v>3040010110</v>
      </c>
      <c r="C50" s="342"/>
      <c r="E50" s="635"/>
      <c r="F50" s="246">
        <f t="shared" si="32"/>
        <v>3040011110</v>
      </c>
      <c r="G50" s="380"/>
      <c r="H50" s="246">
        <f t="shared" si="33"/>
        <v>3040012110</v>
      </c>
      <c r="I50" s="380"/>
      <c r="J50" s="246">
        <f t="shared" si="34"/>
        <v>3040013110</v>
      </c>
      <c r="K50" s="380"/>
      <c r="L50" s="246">
        <f t="shared" si="35"/>
        <v>3040014110</v>
      </c>
      <c r="M50" s="380"/>
      <c r="N50" s="246">
        <f t="shared" si="36"/>
        <v>3040015110</v>
      </c>
      <c r="O50" s="380"/>
      <c r="P50" s="246">
        <f t="shared" si="37"/>
        <v>3040016110</v>
      </c>
      <c r="Q50" s="380"/>
      <c r="R50" s="246">
        <f t="shared" si="38"/>
        <v>3040017110</v>
      </c>
      <c r="S50" s="380"/>
      <c r="T50" s="246">
        <f t="shared" si="39"/>
        <v>3040019110</v>
      </c>
      <c r="U50" s="342"/>
      <c r="W50" s="635"/>
      <c r="X50" s="246">
        <f t="shared" si="40"/>
        <v>3040021110</v>
      </c>
      <c r="Y50" s="380"/>
      <c r="Z50" s="246">
        <f t="shared" si="41"/>
        <v>3040022110</v>
      </c>
      <c r="AA50" s="380"/>
      <c r="AB50" s="246">
        <f t="shared" si="42"/>
        <v>3040023110</v>
      </c>
      <c r="AC50" s="380"/>
      <c r="AD50" s="246">
        <f t="shared" si="43"/>
        <v>3040024110</v>
      </c>
      <c r="AE50" s="380"/>
      <c r="AF50" s="246">
        <f t="shared" si="44"/>
        <v>3040025110</v>
      </c>
      <c r="AG50" s="380"/>
      <c r="AH50" s="246">
        <f t="shared" si="45"/>
        <v>3040026110</v>
      </c>
      <c r="AI50" s="380"/>
      <c r="AJ50" s="246">
        <f t="shared" si="46"/>
        <v>3040027110</v>
      </c>
      <c r="AK50" s="380"/>
      <c r="AL50" s="246">
        <f t="shared" si="47"/>
        <v>3040029110</v>
      </c>
      <c r="AM50" s="342"/>
    </row>
    <row r="51" spans="1:39" s="84" customFormat="1" ht="13.9" customHeight="1">
      <c r="A51" s="423" t="s">
        <v>46</v>
      </c>
      <c r="B51" s="246">
        <v>3040010120</v>
      </c>
      <c r="C51" s="342"/>
      <c r="E51" s="635"/>
      <c r="F51" s="246">
        <f t="shared" si="32"/>
        <v>3040011120</v>
      </c>
      <c r="G51" s="380"/>
      <c r="H51" s="246">
        <f t="shared" si="33"/>
        <v>3040012120</v>
      </c>
      <c r="I51" s="380"/>
      <c r="J51" s="246">
        <f t="shared" si="34"/>
        <v>3040013120</v>
      </c>
      <c r="K51" s="380"/>
      <c r="L51" s="246">
        <f t="shared" si="35"/>
        <v>3040014120</v>
      </c>
      <c r="M51" s="380"/>
      <c r="N51" s="246">
        <f t="shared" si="36"/>
        <v>3040015120</v>
      </c>
      <c r="O51" s="380"/>
      <c r="P51" s="246">
        <f t="shared" si="37"/>
        <v>3040016120</v>
      </c>
      <c r="Q51" s="380"/>
      <c r="R51" s="246">
        <f t="shared" si="38"/>
        <v>3040017120</v>
      </c>
      <c r="S51" s="380"/>
      <c r="T51" s="246">
        <f t="shared" si="39"/>
        <v>3040019120</v>
      </c>
      <c r="U51" s="342"/>
      <c r="W51" s="635"/>
      <c r="X51" s="246">
        <f t="shared" si="40"/>
        <v>3040021120</v>
      </c>
      <c r="Y51" s="380"/>
      <c r="Z51" s="246">
        <f t="shared" si="41"/>
        <v>3040022120</v>
      </c>
      <c r="AA51" s="380"/>
      <c r="AB51" s="246">
        <f t="shared" si="42"/>
        <v>3040023120</v>
      </c>
      <c r="AC51" s="380"/>
      <c r="AD51" s="246">
        <f t="shared" si="43"/>
        <v>3040024120</v>
      </c>
      <c r="AE51" s="380"/>
      <c r="AF51" s="246">
        <f t="shared" si="44"/>
        <v>3040025120</v>
      </c>
      <c r="AG51" s="380"/>
      <c r="AH51" s="246">
        <f t="shared" si="45"/>
        <v>3040026120</v>
      </c>
      <c r="AI51" s="380"/>
      <c r="AJ51" s="246">
        <f t="shared" si="46"/>
        <v>3040027120</v>
      </c>
      <c r="AK51" s="380"/>
      <c r="AL51" s="246">
        <f t="shared" si="47"/>
        <v>3040029120</v>
      </c>
      <c r="AM51" s="342"/>
    </row>
    <row r="52" spans="1:39" s="84" customFormat="1" ht="13.9" customHeight="1">
      <c r="A52" s="550" t="s">
        <v>11</v>
      </c>
      <c r="B52" s="246">
        <v>3040010130</v>
      </c>
      <c r="C52" s="389"/>
      <c r="E52" s="636"/>
      <c r="F52" s="246">
        <f t="shared" si="32"/>
        <v>3040011130</v>
      </c>
      <c r="G52" s="389"/>
      <c r="H52" s="246">
        <f t="shared" si="33"/>
        <v>3040012130</v>
      </c>
      <c r="I52" s="389"/>
      <c r="J52" s="246">
        <f t="shared" si="34"/>
        <v>3040013130</v>
      </c>
      <c r="K52" s="389"/>
      <c r="L52" s="246">
        <f t="shared" si="35"/>
        <v>3040014130</v>
      </c>
      <c r="M52" s="389"/>
      <c r="N52" s="246">
        <f t="shared" si="36"/>
        <v>3040015130</v>
      </c>
      <c r="O52" s="389"/>
      <c r="P52" s="246">
        <f t="shared" si="37"/>
        <v>3040016130</v>
      </c>
      <c r="Q52" s="389"/>
      <c r="R52" s="246">
        <f t="shared" si="38"/>
        <v>3040017130</v>
      </c>
      <c r="S52" s="389"/>
      <c r="T52" s="246">
        <f t="shared" si="39"/>
        <v>3040019130</v>
      </c>
      <c r="U52" s="389"/>
      <c r="W52" s="636"/>
      <c r="X52" s="246">
        <f t="shared" si="40"/>
        <v>3040021130</v>
      </c>
      <c r="Y52" s="389"/>
      <c r="Z52" s="246">
        <f t="shared" si="41"/>
        <v>3040022130</v>
      </c>
      <c r="AA52" s="389"/>
      <c r="AB52" s="246">
        <f t="shared" si="42"/>
        <v>3040023130</v>
      </c>
      <c r="AC52" s="389"/>
      <c r="AD52" s="246">
        <f t="shared" si="43"/>
        <v>3040024130</v>
      </c>
      <c r="AE52" s="389"/>
      <c r="AF52" s="246">
        <f t="shared" si="44"/>
        <v>3040025130</v>
      </c>
      <c r="AG52" s="389"/>
      <c r="AH52" s="246">
        <f t="shared" si="45"/>
        <v>3040026130</v>
      </c>
      <c r="AI52" s="389"/>
      <c r="AJ52" s="246">
        <f t="shared" si="46"/>
        <v>3040027130</v>
      </c>
      <c r="AK52" s="389"/>
      <c r="AL52" s="246">
        <f t="shared" si="47"/>
        <v>3040029130</v>
      </c>
      <c r="AM52" s="389"/>
    </row>
    <row r="53" spans="1:39" s="84" customFormat="1" ht="13.9" customHeight="1">
      <c r="A53" s="464" t="s">
        <v>629</v>
      </c>
      <c r="B53" s="464"/>
      <c r="C53" s="464"/>
      <c r="D53" s="464"/>
      <c r="E53" s="464"/>
      <c r="F53" s="464"/>
    </row>
    <row r="54" spans="1:39" s="84" customFormat="1" ht="13.9" customHeight="1">
      <c r="A54" s="464" t="s">
        <v>630</v>
      </c>
      <c r="B54" s="464"/>
      <c r="C54" s="464"/>
      <c r="D54" s="464"/>
      <c r="E54" s="464"/>
      <c r="F54" s="464"/>
    </row>
    <row r="55" spans="1:39" s="84" customFormat="1" ht="13.9" customHeight="1">
      <c r="A55" s="117" t="s">
        <v>159</v>
      </c>
      <c r="B55" s="117"/>
    </row>
    <row r="56" spans="1:39" s="84" customFormat="1" ht="13.9" customHeight="1"/>
    <row r="57" spans="1:39" s="84" customFormat="1" ht="13.9" customHeight="1">
      <c r="A57" s="422" t="s">
        <v>547</v>
      </c>
      <c r="B57" s="92"/>
      <c r="C57" s="100"/>
      <c r="D57" s="100"/>
      <c r="E57" s="100"/>
      <c r="F57" s="100"/>
      <c r="G57" s="100"/>
      <c r="H57" s="100"/>
      <c r="I57" s="100"/>
      <c r="J57" s="100"/>
      <c r="K57" s="100"/>
      <c r="L57" s="100"/>
      <c r="N57" s="100"/>
      <c r="P57" s="100"/>
      <c r="R57" s="100"/>
      <c r="T57" s="100"/>
      <c r="X57" s="100"/>
      <c r="Z57" s="100"/>
      <c r="AB57" s="100"/>
      <c r="AD57" s="100"/>
      <c r="AF57" s="100"/>
      <c r="AH57" s="100"/>
      <c r="AJ57" s="100"/>
      <c r="AL57" s="100"/>
    </row>
    <row r="58" spans="1:39" s="84" customFormat="1" ht="13.9" customHeight="1">
      <c r="A58" s="93" t="s">
        <v>160</v>
      </c>
      <c r="B58" s="324">
        <v>1</v>
      </c>
      <c r="C58" s="603">
        <v>2</v>
      </c>
      <c r="D58" s="843">
        <v>3</v>
      </c>
      <c r="E58" s="843"/>
      <c r="F58" s="324">
        <v>4</v>
      </c>
      <c r="G58" s="324">
        <v>5</v>
      </c>
      <c r="H58" s="324">
        <v>10</v>
      </c>
      <c r="I58" s="118"/>
      <c r="K58" s="104"/>
      <c r="M58" s="104"/>
      <c r="O58" s="104"/>
      <c r="Q58" s="104"/>
      <c r="S58" s="104"/>
      <c r="W58" s="104"/>
      <c r="Y58" s="104"/>
      <c r="AA58" s="104"/>
      <c r="AC58" s="104"/>
      <c r="AE58" s="104"/>
      <c r="AG58" s="104"/>
      <c r="AI58" s="104"/>
      <c r="AK58" s="104"/>
    </row>
    <row r="59" spans="1:39" s="84" customFormat="1" ht="13.9" customHeight="1">
      <c r="A59" s="607" t="s">
        <v>30</v>
      </c>
      <c r="B59" s="326">
        <v>2.5000000000000001E-3</v>
      </c>
      <c r="C59" s="604">
        <v>2.5000000000000001E-3</v>
      </c>
      <c r="D59" s="859">
        <v>5.0000000000000001E-3</v>
      </c>
      <c r="E59" s="859"/>
      <c r="F59" s="326">
        <v>5.0000000000000001E-3</v>
      </c>
      <c r="G59" s="326">
        <v>0.01</v>
      </c>
      <c r="H59" s="326">
        <v>1.2500000000000001E-2</v>
      </c>
      <c r="I59" s="119"/>
      <c r="K59" s="106"/>
      <c r="M59" s="106"/>
      <c r="O59" s="106"/>
      <c r="Q59" s="106"/>
      <c r="S59" s="106"/>
      <c r="W59" s="106"/>
      <c r="Y59" s="106"/>
      <c r="AA59" s="106"/>
      <c r="AC59" s="106"/>
      <c r="AE59" s="106"/>
      <c r="AG59" s="106"/>
      <c r="AI59" s="106"/>
      <c r="AK59" s="106"/>
    </row>
    <row r="60" spans="1:39" s="84" customFormat="1" ht="13.9" customHeight="1">
      <c r="A60" s="607" t="s">
        <v>31</v>
      </c>
      <c r="B60" s="326">
        <v>2.5000000000000001E-3</v>
      </c>
      <c r="C60" s="604">
        <v>5.0000000000000001E-3</v>
      </c>
      <c r="D60" s="859">
        <v>7.4999999999999997E-3</v>
      </c>
      <c r="E60" s="859"/>
      <c r="F60" s="326">
        <v>0.01</v>
      </c>
      <c r="G60" s="326">
        <v>1.2500000000000001E-2</v>
      </c>
      <c r="H60" s="326">
        <v>1.7500000000000002E-2</v>
      </c>
      <c r="I60" s="119"/>
      <c r="K60" s="106"/>
      <c r="M60" s="106"/>
      <c r="O60" s="106"/>
      <c r="Q60" s="106"/>
      <c r="S60" s="106"/>
      <c r="W60" s="106"/>
      <c r="Y60" s="106"/>
      <c r="AA60" s="106"/>
      <c r="AC60" s="106"/>
      <c r="AE60" s="106"/>
      <c r="AG60" s="106"/>
      <c r="AI60" s="106"/>
      <c r="AK60" s="106"/>
    </row>
    <row r="61" spans="1:39" s="84" customFormat="1" ht="13.9" customHeight="1">
      <c r="A61" s="607" t="s">
        <v>32</v>
      </c>
      <c r="B61" s="326">
        <v>7.4999999999999997E-3</v>
      </c>
      <c r="C61" s="604">
        <v>0.01</v>
      </c>
      <c r="D61" s="859">
        <v>1.4999999999999999E-2</v>
      </c>
      <c r="E61" s="859"/>
      <c r="F61" s="326">
        <v>1.7500000000000002E-2</v>
      </c>
      <c r="G61" s="326">
        <v>0.02</v>
      </c>
      <c r="H61" s="326">
        <v>0.03</v>
      </c>
      <c r="I61" s="119"/>
      <c r="K61" s="106"/>
      <c r="M61" s="106"/>
      <c r="O61" s="106"/>
      <c r="Q61" s="106"/>
      <c r="S61" s="106"/>
      <c r="W61" s="106"/>
      <c r="Y61" s="106"/>
      <c r="AA61" s="106"/>
      <c r="AC61" s="106"/>
      <c r="AE61" s="106"/>
      <c r="AG61" s="106"/>
      <c r="AI61" s="106"/>
      <c r="AK61" s="106"/>
    </row>
    <row r="62" spans="1:39" s="84" customFormat="1" ht="13.9" customHeight="1">
      <c r="A62" s="607" t="s">
        <v>33</v>
      </c>
      <c r="B62" s="326">
        <v>1.4999999999999999E-2</v>
      </c>
      <c r="C62" s="604">
        <v>2.75E-2</v>
      </c>
      <c r="D62" s="859">
        <v>3.2500000000000001E-2</v>
      </c>
      <c r="E62" s="859"/>
      <c r="F62" s="326">
        <v>3.7499999999999999E-2</v>
      </c>
      <c r="G62" s="326">
        <v>0.04</v>
      </c>
      <c r="H62" s="326">
        <v>4.7500000000000001E-2</v>
      </c>
      <c r="I62" s="119"/>
      <c r="K62" s="106"/>
      <c r="M62" s="106"/>
      <c r="O62" s="106"/>
      <c r="Q62" s="106"/>
      <c r="S62" s="106"/>
      <c r="W62" s="106"/>
      <c r="Y62" s="106"/>
      <c r="AA62" s="106"/>
      <c r="AC62" s="106"/>
      <c r="AE62" s="106"/>
      <c r="AG62" s="106"/>
      <c r="AI62" s="106"/>
      <c r="AK62" s="106"/>
    </row>
    <row r="63" spans="1:39" s="84" customFormat="1" ht="13.9" customHeight="1">
      <c r="AM63" s="728" t="s">
        <v>690</v>
      </c>
    </row>
    <row r="64" spans="1:39" s="84" customFormat="1" ht="13.9" customHeight="1">
      <c r="AM64" s="38" t="s">
        <v>161</v>
      </c>
    </row>
    <row r="65" s="84" customFormat="1" ht="13.9" customHeight="1"/>
    <row r="66" s="84" customFormat="1" ht="13.9" customHeight="1"/>
    <row r="67" s="84" customFormat="1" ht="13.9" customHeight="1"/>
    <row r="68" s="84" customFormat="1" ht="13.9" customHeight="1"/>
    <row r="69" s="84" customFormat="1" ht="13.9" customHeight="1"/>
    <row r="70" s="84" customFormat="1" ht="13.9" customHeight="1"/>
    <row r="71" s="84" customFormat="1" ht="13.9" customHeight="1"/>
    <row r="72" s="84" customFormat="1" ht="13.9" customHeight="1"/>
  </sheetData>
  <customSheetViews>
    <customSheetView guid="{7C10E70B-CA2F-4DD3-A65F-D2F324708369}" fitToPage="1">
      <pane xSplit="1" ySplit="8" topLeftCell="B9" activePane="bottomRight" state="frozen"/>
      <selection pane="bottomRight" activeCell="F40" sqref="F40"/>
      <pageMargins left="0.7" right="0.7" top="0.75" bottom="0.75" header="0.3" footer="0.3"/>
      <pageSetup scale="71" orientation="landscape" r:id="rId1"/>
    </customSheetView>
    <customSheetView guid="{EE1933C6-8392-46A4-85D3-94F99845B8F8}" fitToPage="1">
      <pageMargins left="0.7" right="0.7" top="0.75" bottom="0.75" header="0.3" footer="0.3"/>
      <pageSetup scale="67" orientation="landscape" r:id="rId2"/>
    </customSheetView>
    <customSheetView guid="{10071406-5415-425D-948E-2D821A4F8DEB}" showPageBreaks="1" fitToPage="1" printArea="1">
      <pane xSplit="1" ySplit="8" topLeftCell="B24" activePane="bottomRight" state="frozen"/>
      <selection pane="bottomRight" activeCell="A28" sqref="A28"/>
      <pageMargins left="0.7" right="0.7" top="0.75" bottom="0.75" header="0.3" footer="0.3"/>
      <pageSetup scale="71" orientation="landscape" r:id="rId3"/>
    </customSheetView>
  </customSheetViews>
  <mergeCells count="56">
    <mergeCell ref="D58:E58"/>
    <mergeCell ref="D59:E59"/>
    <mergeCell ref="D60:E60"/>
    <mergeCell ref="D61:E61"/>
    <mergeCell ref="D62:E62"/>
    <mergeCell ref="AL37:AM37"/>
    <mergeCell ref="B38:C38"/>
    <mergeCell ref="F38:G38"/>
    <mergeCell ref="R38:S38"/>
    <mergeCell ref="T38:U38"/>
    <mergeCell ref="X38:Y38"/>
    <mergeCell ref="AJ38:AK38"/>
    <mergeCell ref="AL38:AM38"/>
    <mergeCell ref="B37:C37"/>
    <mergeCell ref="F37:G37"/>
    <mergeCell ref="R37:S37"/>
    <mergeCell ref="T37:U37"/>
    <mergeCell ref="X37:Y37"/>
    <mergeCell ref="AJ37:AK37"/>
    <mergeCell ref="AJ35:AK35"/>
    <mergeCell ref="AL35:AM35"/>
    <mergeCell ref="B36:C36"/>
    <mergeCell ref="F36:G36"/>
    <mergeCell ref="R36:S36"/>
    <mergeCell ref="T36:U36"/>
    <mergeCell ref="X36:Y36"/>
    <mergeCell ref="AJ36:AK36"/>
    <mergeCell ref="AL36:AM36"/>
    <mergeCell ref="B35:C35"/>
    <mergeCell ref="F35:G35"/>
    <mergeCell ref="R35:S35"/>
    <mergeCell ref="T35:U35"/>
    <mergeCell ref="X35:Y35"/>
    <mergeCell ref="AD10:AE10"/>
    <mergeCell ref="AF10:AG10"/>
    <mergeCell ref="AH10:AI10"/>
    <mergeCell ref="AJ10:AK10"/>
    <mergeCell ref="AL10:AM10"/>
    <mergeCell ref="AB10:AC10"/>
    <mergeCell ref="B10:C10"/>
    <mergeCell ref="F10:G10"/>
    <mergeCell ref="H10:I10"/>
    <mergeCell ref="J10:K10"/>
    <mergeCell ref="L10:M10"/>
    <mergeCell ref="N10:O10"/>
    <mergeCell ref="P10:Q10"/>
    <mergeCell ref="R10:S10"/>
    <mergeCell ref="T10:U10"/>
    <mergeCell ref="X10:Y10"/>
    <mergeCell ref="Z10:AA10"/>
    <mergeCell ref="A4:AM4"/>
    <mergeCell ref="A5:AM5"/>
    <mergeCell ref="A6:AM6"/>
    <mergeCell ref="A7:AM7"/>
    <mergeCell ref="E9:U9"/>
    <mergeCell ref="W9:AM9"/>
  </mergeCells>
  <printOptions horizontalCentered="1"/>
  <pageMargins left="0.39370078740157483" right="0.39370078740157483" top="0.39370078740157483" bottom="0.39370078740157483" header="0.39370078740157483" footer="0.39370078740157483"/>
  <pageSetup paperSize="5" scale="42" orientation="landscape" r:id="rId4"/>
  <drawing r:id="rId5"/>
  <legacyDrawingHF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pageSetUpPr fitToPage="1"/>
  </sheetPr>
  <dimension ref="A1:Q39"/>
  <sheetViews>
    <sheetView showGridLines="0" topLeftCell="A13" zoomScaleNormal="100" workbookViewId="0">
      <selection activeCell="G28" sqref="G28"/>
    </sheetView>
  </sheetViews>
  <sheetFormatPr defaultColWidth="9.140625" defaultRowHeight="14.25"/>
  <cols>
    <col min="1" max="1" width="42.28515625" style="51" customWidth="1"/>
    <col min="2" max="2" width="8.5703125" style="51" customWidth="1"/>
    <col min="3" max="3" width="15.7109375" style="51" customWidth="1"/>
    <col min="4" max="4" width="8.5703125" style="51" customWidth="1"/>
    <col min="5" max="5" width="15.7109375" style="51" customWidth="1"/>
    <col min="6" max="6" width="8.5703125" style="51" customWidth="1"/>
    <col min="7" max="7" width="15.7109375" style="51" customWidth="1"/>
    <col min="8" max="8" width="7.7109375" style="51" customWidth="1"/>
    <col min="9" max="9" width="8.5703125" style="51" customWidth="1"/>
    <col min="10" max="10" width="16.42578125" style="51" customWidth="1"/>
    <col min="11" max="11" width="8.5703125" style="51" customWidth="1"/>
    <col min="12" max="12" width="15.7109375" style="51" customWidth="1"/>
    <col min="13" max="13" width="8.5703125" style="51" customWidth="1"/>
    <col min="14" max="14" width="15.7109375" style="51" customWidth="1"/>
    <col min="15" max="15" width="7.7109375" style="51" customWidth="1"/>
    <col min="16" max="16" width="8.5703125" style="51" customWidth="1"/>
    <col min="17" max="17" width="16" style="51" customWidth="1"/>
    <col min="18" max="18" width="15" style="51" customWidth="1"/>
    <col min="19" max="16384" width="9.140625" style="51"/>
  </cols>
  <sheetData>
    <row r="1" spans="1:17" ht="30" customHeight="1">
      <c r="A1" s="368"/>
      <c r="B1" s="368"/>
      <c r="C1" s="368"/>
      <c r="D1" s="368"/>
      <c r="E1" s="368"/>
      <c r="F1" s="368"/>
      <c r="G1" s="368"/>
      <c r="H1" s="368"/>
      <c r="I1" s="368"/>
      <c r="J1" s="368"/>
      <c r="K1" s="368"/>
      <c r="L1" s="368"/>
      <c r="M1" s="368"/>
      <c r="N1" s="368"/>
      <c r="O1" s="368"/>
      <c r="P1" s="368"/>
      <c r="Q1" s="450" t="s">
        <v>526</v>
      </c>
    </row>
    <row r="2" spans="1:17" ht="27" customHeight="1">
      <c r="A2" s="368"/>
      <c r="B2" s="629"/>
      <c r="C2" s="368"/>
      <c r="D2" s="368"/>
      <c r="E2" s="368"/>
      <c r="F2" s="368"/>
      <c r="G2" s="368"/>
      <c r="H2" s="368"/>
      <c r="I2" s="368"/>
      <c r="J2" s="368"/>
      <c r="K2" s="368"/>
      <c r="L2" s="368"/>
      <c r="M2" s="368"/>
      <c r="N2" s="368"/>
      <c r="O2" s="368"/>
      <c r="P2" s="368"/>
      <c r="Q2" s="450"/>
    </row>
    <row r="3" spans="1:17" ht="18" customHeight="1">
      <c r="A3" s="479" t="s">
        <v>538</v>
      </c>
      <c r="B3" s="368"/>
      <c r="C3" s="368"/>
      <c r="D3" s="522"/>
      <c r="E3" s="368"/>
      <c r="F3" s="522"/>
      <c r="G3" s="368"/>
      <c r="H3" s="368"/>
      <c r="I3" s="522"/>
      <c r="J3" s="368"/>
      <c r="K3" s="522"/>
      <c r="L3" s="368"/>
      <c r="M3" s="522"/>
      <c r="N3" s="368"/>
      <c r="O3" s="368"/>
      <c r="P3" s="525"/>
      <c r="Q3" s="481" t="s">
        <v>536</v>
      </c>
    </row>
    <row r="4" spans="1:17" s="53" customFormat="1" ht="14.45" customHeight="1">
      <c r="A4" s="822" t="s">
        <v>13</v>
      </c>
      <c r="B4" s="822"/>
      <c r="C4" s="823"/>
      <c r="D4" s="823"/>
      <c r="E4" s="823"/>
      <c r="F4" s="823"/>
      <c r="G4" s="823"/>
      <c r="H4" s="823"/>
      <c r="I4" s="823"/>
      <c r="J4" s="823"/>
      <c r="K4" s="823"/>
      <c r="L4" s="823"/>
      <c r="M4" s="823"/>
      <c r="N4" s="823"/>
      <c r="O4" s="823"/>
      <c r="P4" s="823"/>
      <c r="Q4" s="823"/>
    </row>
    <row r="5" spans="1:17" ht="22.15" customHeight="1">
      <c r="A5" s="824" t="s">
        <v>121</v>
      </c>
      <c r="B5" s="824"/>
      <c r="C5" s="824"/>
      <c r="D5" s="824"/>
      <c r="E5" s="824"/>
      <c r="F5" s="824"/>
      <c r="G5" s="824"/>
      <c r="H5" s="824"/>
      <c r="I5" s="824"/>
      <c r="J5" s="824"/>
      <c r="K5" s="824"/>
      <c r="L5" s="824"/>
      <c r="M5" s="824"/>
      <c r="N5" s="824"/>
      <c r="O5" s="824"/>
      <c r="P5" s="824"/>
      <c r="Q5" s="824"/>
    </row>
    <row r="6" spans="1:17" ht="18">
      <c r="A6" s="863" t="s">
        <v>723</v>
      </c>
      <c r="B6" s="863"/>
      <c r="C6" s="863"/>
      <c r="D6" s="863"/>
      <c r="E6" s="863"/>
      <c r="F6" s="863"/>
      <c r="G6" s="863"/>
      <c r="H6" s="863"/>
      <c r="I6" s="863"/>
      <c r="J6" s="863"/>
      <c r="K6" s="863"/>
      <c r="L6" s="863"/>
      <c r="M6" s="863"/>
      <c r="N6" s="863"/>
      <c r="O6" s="863"/>
      <c r="P6" s="863"/>
      <c r="Q6" s="863"/>
    </row>
    <row r="7" spans="1:17" s="70" customFormat="1" ht="13.9" customHeight="1">
      <c r="A7" s="829" t="s">
        <v>3</v>
      </c>
      <c r="B7" s="829"/>
      <c r="C7" s="829"/>
      <c r="D7" s="829"/>
      <c r="E7" s="829"/>
      <c r="F7" s="829"/>
      <c r="G7" s="829"/>
      <c r="H7" s="829"/>
      <c r="I7" s="829"/>
      <c r="J7" s="829"/>
      <c r="K7" s="829"/>
      <c r="L7" s="829"/>
      <c r="M7" s="829"/>
      <c r="N7" s="829"/>
      <c r="O7" s="829"/>
      <c r="P7" s="829"/>
      <c r="Q7" s="829"/>
    </row>
    <row r="8" spans="1:17" s="70" customFormat="1" ht="10.15" customHeight="1">
      <c r="A8" s="322"/>
      <c r="B8" s="322"/>
      <c r="C8" s="322"/>
      <c r="D8" s="322"/>
      <c r="E8" s="322"/>
      <c r="F8" s="322"/>
      <c r="G8" s="322"/>
      <c r="H8" s="322"/>
      <c r="I8" s="322"/>
      <c r="J8" s="322"/>
      <c r="K8" s="322"/>
      <c r="L8" s="322"/>
      <c r="M8" s="322"/>
      <c r="N8" s="322"/>
      <c r="O8" s="322"/>
      <c r="P8" s="322"/>
      <c r="Q8" s="322"/>
    </row>
    <row r="9" spans="1:17" s="53" customFormat="1" ht="13.9" customHeight="1">
      <c r="B9" s="839" t="s">
        <v>122</v>
      </c>
      <c r="C9" s="839"/>
      <c r="D9" s="830" t="s">
        <v>123</v>
      </c>
      <c r="E9" s="862"/>
      <c r="F9" s="862"/>
      <c r="G9" s="862"/>
      <c r="H9" s="831"/>
      <c r="I9" s="830" t="s">
        <v>124</v>
      </c>
      <c r="J9" s="862"/>
      <c r="K9" s="862"/>
      <c r="L9" s="862"/>
      <c r="M9" s="831"/>
      <c r="N9" s="407"/>
      <c r="O9" s="407"/>
      <c r="P9" s="407"/>
      <c r="Q9" s="407"/>
    </row>
    <row r="10" spans="1:17" s="53" customFormat="1" ht="21" customHeight="1">
      <c r="A10" s="632"/>
      <c r="B10" s="827" t="s">
        <v>11</v>
      </c>
      <c r="C10" s="828"/>
      <c r="D10" s="827" t="s">
        <v>127</v>
      </c>
      <c r="E10" s="828"/>
      <c r="F10" s="120" t="s">
        <v>153</v>
      </c>
      <c r="G10" s="827" t="s">
        <v>11</v>
      </c>
      <c r="H10" s="828"/>
      <c r="I10" s="827" t="s">
        <v>127</v>
      </c>
      <c r="J10" s="828"/>
      <c r="K10" s="120" t="s">
        <v>153</v>
      </c>
      <c r="L10" s="827" t="s">
        <v>11</v>
      </c>
      <c r="M10" s="828"/>
    </row>
    <row r="11" spans="1:17" s="53" customFormat="1" ht="13.9" customHeight="1">
      <c r="A11" s="409" t="s">
        <v>162</v>
      </c>
      <c r="B11" s="860"/>
      <c r="C11" s="861"/>
      <c r="D11" s="246">
        <v>3050011010</v>
      </c>
      <c r="E11" s="381"/>
      <c r="F11" s="121">
        <v>0</v>
      </c>
      <c r="G11" s="860"/>
      <c r="H11" s="861"/>
      <c r="I11" s="246">
        <v>3050014010</v>
      </c>
      <c r="J11" s="381"/>
      <c r="K11" s="121">
        <v>0</v>
      </c>
      <c r="L11" s="860"/>
      <c r="M11" s="861"/>
    </row>
    <row r="12" spans="1:17" s="53" customFormat="1" ht="13.9" customHeight="1">
      <c r="A12" s="426" t="s">
        <v>15</v>
      </c>
      <c r="B12" s="246">
        <v>3050010020</v>
      </c>
      <c r="C12" s="381"/>
      <c r="D12" s="246">
        <f t="shared" ref="D12:D29" si="0">B12+1000</f>
        <v>3050011020</v>
      </c>
      <c r="E12" s="381"/>
      <c r="F12" s="121">
        <v>3.0000000000000001E-3</v>
      </c>
      <c r="G12" s="246">
        <f>B12+3000</f>
        <v>3050013020</v>
      </c>
      <c r="H12" s="381"/>
      <c r="I12" s="246">
        <f t="shared" ref="I12:I19" si="1">B12+4000</f>
        <v>3050014020</v>
      </c>
      <c r="J12" s="381"/>
      <c r="K12" s="121">
        <v>3.0000000000000001E-3</v>
      </c>
      <c r="L12" s="246">
        <f>B12+6000</f>
        <v>3050016020</v>
      </c>
      <c r="M12" s="381"/>
    </row>
    <row r="13" spans="1:17" s="53" customFormat="1" ht="13.9" customHeight="1">
      <c r="A13" s="426" t="s">
        <v>163</v>
      </c>
      <c r="B13" s="246">
        <v>3050010030</v>
      </c>
      <c r="C13" s="381"/>
      <c r="D13" s="246">
        <f t="shared" si="0"/>
        <v>3050011030</v>
      </c>
      <c r="E13" s="381"/>
      <c r="F13" s="121">
        <v>0.2</v>
      </c>
      <c r="G13" s="246">
        <f t="shared" ref="G13:G14" si="2">B13+3000</f>
        <v>3050013030</v>
      </c>
      <c r="H13" s="381"/>
      <c r="I13" s="246">
        <f t="shared" si="1"/>
        <v>3050014030</v>
      </c>
      <c r="J13" s="381"/>
      <c r="K13" s="121">
        <v>0.2</v>
      </c>
      <c r="L13" s="246">
        <f t="shared" ref="L13:L14" si="3">B13+6000</f>
        <v>3050016030</v>
      </c>
      <c r="M13" s="381"/>
    </row>
    <row r="14" spans="1:17" s="53" customFormat="1" ht="13.9" customHeight="1">
      <c r="A14" s="426" t="s">
        <v>164</v>
      </c>
      <c r="B14" s="246">
        <v>3050010040</v>
      </c>
      <c r="C14" s="381"/>
      <c r="D14" s="246">
        <f t="shared" si="0"/>
        <v>3050011040</v>
      </c>
      <c r="E14" s="381"/>
      <c r="F14" s="638"/>
      <c r="G14" s="246">
        <f t="shared" si="2"/>
        <v>3050013040</v>
      </c>
      <c r="H14" s="381"/>
      <c r="I14" s="246">
        <f t="shared" si="1"/>
        <v>3050014040</v>
      </c>
      <c r="J14" s="381"/>
      <c r="K14" s="638"/>
      <c r="L14" s="246">
        <f t="shared" si="3"/>
        <v>3050016040</v>
      </c>
      <c r="M14" s="381"/>
    </row>
    <row r="15" spans="1:17" s="53" customFormat="1" ht="13.9" customHeight="1">
      <c r="A15" s="429" t="s">
        <v>165</v>
      </c>
      <c r="B15" s="246">
        <v>3050010090</v>
      </c>
      <c r="C15" s="381"/>
      <c r="D15" s="246">
        <f t="shared" si="0"/>
        <v>3050011090</v>
      </c>
      <c r="E15" s="381"/>
      <c r="F15" s="121">
        <v>7.0000000000000001E-3</v>
      </c>
      <c r="G15" s="246">
        <f>B15+3000</f>
        <v>3050013090</v>
      </c>
      <c r="H15" s="381"/>
      <c r="I15" s="246">
        <f t="shared" si="1"/>
        <v>3050014090</v>
      </c>
      <c r="J15" s="381"/>
      <c r="K15" s="121">
        <v>7.0000000000000001E-3</v>
      </c>
      <c r="L15" s="246">
        <f>B15+6000</f>
        <v>3050016090</v>
      </c>
      <c r="M15" s="381"/>
    </row>
    <row r="16" spans="1:17" s="53" customFormat="1" ht="13.9" customHeight="1">
      <c r="A16" s="429" t="s">
        <v>720</v>
      </c>
      <c r="B16" s="246">
        <v>3050010100</v>
      </c>
      <c r="C16" s="381"/>
      <c r="D16" s="246">
        <f t="shared" si="0"/>
        <v>3050011100</v>
      </c>
      <c r="E16" s="381"/>
      <c r="F16" s="121">
        <v>0.05</v>
      </c>
      <c r="G16" s="246">
        <f>B16+3000</f>
        <v>3050013100</v>
      </c>
      <c r="H16" s="381"/>
      <c r="I16" s="246">
        <f t="shared" si="1"/>
        <v>3050014100</v>
      </c>
      <c r="J16" s="381"/>
      <c r="K16" s="121">
        <v>0.05</v>
      </c>
      <c r="L16" s="246">
        <f>B16+6000</f>
        <v>3050016100</v>
      </c>
      <c r="M16" s="381"/>
    </row>
    <row r="17" spans="1:17" s="53" customFormat="1" ht="13.9" customHeight="1">
      <c r="A17" s="429" t="s">
        <v>721</v>
      </c>
      <c r="B17" s="246">
        <v>3050010110</v>
      </c>
      <c r="C17" s="381"/>
      <c r="D17" s="246">
        <f t="shared" si="0"/>
        <v>3050011110</v>
      </c>
      <c r="E17" s="381"/>
      <c r="F17" s="121">
        <v>0.1</v>
      </c>
      <c r="G17" s="246">
        <f>B17+3000</f>
        <v>3050013110</v>
      </c>
      <c r="H17" s="381"/>
      <c r="I17" s="246">
        <f t="shared" si="1"/>
        <v>3050014110</v>
      </c>
      <c r="J17" s="381"/>
      <c r="K17" s="121">
        <v>0.1</v>
      </c>
      <c r="L17" s="246">
        <f>B17+6000</f>
        <v>3050016110</v>
      </c>
      <c r="M17" s="381"/>
    </row>
    <row r="18" spans="1:17" s="53" customFormat="1" ht="13.9" customHeight="1">
      <c r="A18" s="429" t="s">
        <v>166</v>
      </c>
      <c r="B18" s="246">
        <v>3050010140</v>
      </c>
      <c r="C18" s="381"/>
      <c r="D18" s="246">
        <f t="shared" si="0"/>
        <v>3050011140</v>
      </c>
      <c r="E18" s="381"/>
      <c r="F18" s="121">
        <v>0.1</v>
      </c>
      <c r="G18" s="246">
        <f>B18+3000</f>
        <v>3050013140</v>
      </c>
      <c r="H18" s="381"/>
      <c r="I18" s="246">
        <f t="shared" si="1"/>
        <v>3050014140</v>
      </c>
      <c r="J18" s="381"/>
      <c r="K18" s="121">
        <v>0.1</v>
      </c>
      <c r="L18" s="246">
        <f>B18+6000</f>
        <v>3050016140</v>
      </c>
      <c r="M18" s="381"/>
    </row>
    <row r="19" spans="1:17" s="53" customFormat="1" ht="22.5">
      <c r="A19" s="457" t="s">
        <v>722</v>
      </c>
      <c r="B19" s="246">
        <v>3050010160</v>
      </c>
      <c r="C19" s="381"/>
      <c r="D19" s="246">
        <f t="shared" si="0"/>
        <v>3050011160</v>
      </c>
      <c r="E19" s="381"/>
      <c r="F19" s="121">
        <v>2.5000000000000001E-2</v>
      </c>
      <c r="G19" s="246">
        <f>B19+3000</f>
        <v>3050013160</v>
      </c>
      <c r="H19" s="381"/>
      <c r="I19" s="246">
        <f t="shared" si="1"/>
        <v>3050014160</v>
      </c>
      <c r="J19" s="381"/>
      <c r="K19" s="121">
        <v>2.5000000000000001E-2</v>
      </c>
      <c r="L19" s="246">
        <f>B19+6000</f>
        <v>3050016160</v>
      </c>
      <c r="M19" s="381"/>
    </row>
    <row r="20" spans="1:17" s="53" customFormat="1" ht="13.9" customHeight="1">
      <c r="A20" s="429" t="s">
        <v>167</v>
      </c>
      <c r="B20" s="860"/>
      <c r="C20" s="861"/>
      <c r="D20" s="246">
        <v>3050011170</v>
      </c>
      <c r="E20" s="381"/>
      <c r="F20" s="121">
        <v>0</v>
      </c>
      <c r="G20" s="860"/>
      <c r="H20" s="861"/>
      <c r="I20" s="246">
        <v>3050014170</v>
      </c>
      <c r="J20" s="381"/>
      <c r="K20" s="121">
        <v>0</v>
      </c>
      <c r="L20" s="860"/>
      <c r="M20" s="861"/>
    </row>
    <row r="21" spans="1:17" s="53" customFormat="1" ht="13.9" customHeight="1">
      <c r="A21" s="426" t="s">
        <v>168</v>
      </c>
      <c r="B21" s="860"/>
      <c r="C21" s="861"/>
      <c r="D21" s="246">
        <v>3050011180</v>
      </c>
      <c r="E21" s="381"/>
      <c r="F21" s="121">
        <v>0</v>
      </c>
      <c r="G21" s="860"/>
      <c r="H21" s="861"/>
      <c r="I21" s="246">
        <v>3050014180</v>
      </c>
      <c r="J21" s="381"/>
      <c r="K21" s="121">
        <v>0</v>
      </c>
      <c r="L21" s="860"/>
      <c r="M21" s="861"/>
    </row>
    <row r="22" spans="1:17" s="60" customFormat="1" ht="22.5">
      <c r="A22" s="59" t="s">
        <v>169</v>
      </c>
      <c r="B22" s="246">
        <v>3050010190</v>
      </c>
      <c r="C22" s="381"/>
      <c r="D22" s="246">
        <f t="shared" si="0"/>
        <v>3050011190</v>
      </c>
      <c r="E22" s="381"/>
      <c r="F22" s="121">
        <v>0.25</v>
      </c>
      <c r="G22" s="246">
        <f>B22+3000</f>
        <v>3050013190</v>
      </c>
      <c r="H22" s="381"/>
      <c r="I22" s="246">
        <f>B22+4000</f>
        <v>3050014190</v>
      </c>
      <c r="J22" s="381"/>
      <c r="K22" s="121">
        <v>0.25</v>
      </c>
      <c r="L22" s="246">
        <f>B22+6000</f>
        <v>3050016190</v>
      </c>
      <c r="M22" s="381"/>
    </row>
    <row r="23" spans="1:17" s="53" customFormat="1" ht="13.9" customHeight="1">
      <c r="A23" s="426" t="s">
        <v>62</v>
      </c>
      <c r="B23" s="860"/>
      <c r="C23" s="861"/>
      <c r="D23" s="246">
        <v>3050011200</v>
      </c>
      <c r="E23" s="381"/>
      <c r="F23" s="121">
        <v>0</v>
      </c>
      <c r="G23" s="860"/>
      <c r="H23" s="861"/>
      <c r="I23" s="246">
        <v>3050014200</v>
      </c>
      <c r="J23" s="381"/>
      <c r="K23" s="121">
        <v>0</v>
      </c>
      <c r="L23" s="860"/>
      <c r="M23" s="861"/>
    </row>
    <row r="24" spans="1:17" s="53" customFormat="1" ht="13.9" customHeight="1">
      <c r="A24" s="426" t="s">
        <v>170</v>
      </c>
      <c r="B24" s="860"/>
      <c r="C24" s="861"/>
      <c r="D24" s="246">
        <v>3050011210</v>
      </c>
      <c r="E24" s="381"/>
      <c r="F24" s="121">
        <v>0</v>
      </c>
      <c r="G24" s="860"/>
      <c r="H24" s="861"/>
      <c r="I24" s="246">
        <v>3050014210</v>
      </c>
      <c r="J24" s="381"/>
      <c r="K24" s="121">
        <v>0</v>
      </c>
      <c r="L24" s="860"/>
      <c r="M24" s="861"/>
    </row>
    <row r="25" spans="1:17" s="403" customFormat="1" ht="22.5">
      <c r="A25" s="59" t="s">
        <v>591</v>
      </c>
      <c r="B25" s="860"/>
      <c r="C25" s="861"/>
      <c r="D25" s="379">
        <v>3050011220</v>
      </c>
      <c r="E25" s="381"/>
      <c r="F25" s="669">
        <v>0</v>
      </c>
      <c r="G25" s="860"/>
      <c r="H25" s="861"/>
      <c r="I25" s="379">
        <v>3050014220</v>
      </c>
      <c r="J25" s="381"/>
      <c r="K25" s="669">
        <v>0</v>
      </c>
      <c r="L25" s="860"/>
      <c r="M25" s="861"/>
    </row>
    <row r="26" spans="1:17" s="403" customFormat="1" ht="22.5">
      <c r="A26" s="59" t="s">
        <v>590</v>
      </c>
      <c r="B26" s="379">
        <v>3050010230</v>
      </c>
      <c r="C26" s="381"/>
      <c r="D26" s="379">
        <v>3050011230</v>
      </c>
      <c r="E26" s="381"/>
      <c r="F26" s="121">
        <v>0.1</v>
      </c>
      <c r="G26" s="379">
        <v>3050013230</v>
      </c>
      <c r="H26" s="381"/>
      <c r="I26" s="379">
        <v>3050014230</v>
      </c>
      <c r="J26" s="381"/>
      <c r="K26" s="121">
        <v>0.1</v>
      </c>
      <c r="L26" s="379">
        <v>3050016230</v>
      </c>
      <c r="M26" s="381"/>
    </row>
    <row r="27" spans="1:17" s="53" customFormat="1" ht="13.9" customHeight="1">
      <c r="A27" s="426" t="s">
        <v>171</v>
      </c>
      <c r="B27" s="246">
        <v>3050010240</v>
      </c>
      <c r="C27" s="381"/>
      <c r="D27" s="246">
        <f t="shared" si="0"/>
        <v>3050011240</v>
      </c>
      <c r="E27" s="381"/>
      <c r="F27" s="121">
        <v>0.1</v>
      </c>
      <c r="G27" s="246">
        <f t="shared" ref="G27:G29" si="4">B27+3000</f>
        <v>3050013240</v>
      </c>
      <c r="H27" s="381"/>
      <c r="I27" s="246">
        <f>B27+4000</f>
        <v>3050014240</v>
      </c>
      <c r="J27" s="381"/>
      <c r="K27" s="121">
        <v>0.1</v>
      </c>
      <c r="L27" s="246">
        <f t="shared" ref="L27:L29" si="5">B27+6000</f>
        <v>3050016240</v>
      </c>
      <c r="M27" s="381"/>
    </row>
    <row r="28" spans="1:17" s="53" customFormat="1" ht="13.9" customHeight="1">
      <c r="A28" s="426" t="s">
        <v>27</v>
      </c>
      <c r="B28" s="246">
        <v>3050010250</v>
      </c>
      <c r="C28" s="381"/>
      <c r="D28" s="246">
        <f t="shared" si="0"/>
        <v>3050011250</v>
      </c>
      <c r="E28" s="381"/>
      <c r="F28" s="121">
        <v>0.1</v>
      </c>
      <c r="G28" s="246">
        <f t="shared" si="4"/>
        <v>3050013250</v>
      </c>
      <c r="H28" s="381"/>
      <c r="I28" s="246">
        <f>B28+4000</f>
        <v>3050014250</v>
      </c>
      <c r="J28" s="381"/>
      <c r="K28" s="121">
        <v>0.1</v>
      </c>
      <c r="L28" s="246">
        <f t="shared" si="5"/>
        <v>3050016250</v>
      </c>
      <c r="M28" s="381"/>
    </row>
    <row r="29" spans="1:17" s="53" customFormat="1" ht="27.95" customHeight="1">
      <c r="A29" s="767" t="s">
        <v>719</v>
      </c>
      <c r="B29" s="246">
        <v>3050010260</v>
      </c>
      <c r="C29" s="381"/>
      <c r="D29" s="246">
        <f t="shared" si="0"/>
        <v>3050011260</v>
      </c>
      <c r="E29" s="381"/>
      <c r="F29" s="78"/>
      <c r="G29" s="246">
        <f t="shared" si="4"/>
        <v>3050013260</v>
      </c>
      <c r="H29" s="381"/>
      <c r="I29" s="246">
        <f>B29+4000</f>
        <v>3050014260</v>
      </c>
      <c r="J29" s="381"/>
      <c r="K29" s="78"/>
      <c r="L29" s="246">
        <f t="shared" si="5"/>
        <v>3050016260</v>
      </c>
      <c r="M29" s="381"/>
    </row>
    <row r="30" spans="1:17" s="53" customFormat="1" ht="13.9" customHeight="1">
      <c r="A30" s="405" t="s">
        <v>172</v>
      </c>
      <c r="B30" s="405"/>
      <c r="C30" s="405"/>
      <c r="D30" s="405"/>
      <c r="E30" s="405"/>
      <c r="F30" s="405"/>
      <c r="G30" s="405"/>
      <c r="H30" s="405"/>
      <c r="I30" s="405"/>
      <c r="J30" s="405"/>
      <c r="K30" s="405"/>
      <c r="L30" s="405"/>
      <c r="M30" s="405"/>
      <c r="N30" s="405"/>
      <c r="O30" s="405"/>
      <c r="P30" s="405"/>
      <c r="Q30" s="405"/>
    </row>
    <row r="31" spans="1:17" s="53" customFormat="1" ht="13.9" customHeight="1">
      <c r="A31" s="766"/>
      <c r="B31" s="766"/>
      <c r="C31" s="766"/>
      <c r="D31" s="766"/>
      <c r="E31" s="405"/>
      <c r="F31" s="405"/>
      <c r="G31" s="405"/>
      <c r="H31" s="405"/>
      <c r="I31" s="405"/>
      <c r="J31" s="405"/>
      <c r="K31" s="405"/>
      <c r="L31" s="405"/>
      <c r="M31" s="405"/>
      <c r="N31" s="405"/>
      <c r="O31" s="405"/>
      <c r="P31" s="405"/>
      <c r="Q31" s="405"/>
    </row>
    <row r="32" spans="1:17" s="53" customFormat="1" ht="13.9" customHeight="1">
      <c r="A32" s="405"/>
      <c r="B32" s="405"/>
      <c r="C32" s="405"/>
      <c r="D32" s="405"/>
      <c r="E32" s="405"/>
      <c r="F32" s="405"/>
      <c r="G32" s="405"/>
      <c r="H32" s="405"/>
      <c r="I32" s="405"/>
      <c r="J32" s="405"/>
      <c r="K32" s="405"/>
      <c r="L32" s="405"/>
      <c r="M32" s="405"/>
      <c r="N32" s="405"/>
      <c r="O32" s="405"/>
      <c r="P32" s="405"/>
      <c r="Q32" s="728" t="s">
        <v>690</v>
      </c>
    </row>
    <row r="33" spans="1:17" s="53" customFormat="1" ht="13.9" customHeight="1">
      <c r="A33" s="405"/>
      <c r="B33" s="405"/>
      <c r="C33" s="405"/>
      <c r="D33" s="405"/>
      <c r="E33" s="405"/>
      <c r="F33" s="405"/>
      <c r="G33" s="405"/>
      <c r="H33" s="405"/>
      <c r="I33" s="405"/>
      <c r="J33" s="405"/>
      <c r="K33" s="405"/>
      <c r="L33" s="405"/>
      <c r="M33" s="405"/>
      <c r="N33" s="405"/>
      <c r="O33" s="405"/>
      <c r="P33" s="405"/>
      <c r="Q33" s="367" t="s">
        <v>466</v>
      </c>
    </row>
    <row r="34" spans="1:17" s="53" customFormat="1" ht="13.9" customHeight="1"/>
    <row r="35" spans="1:17" s="53" customFormat="1" ht="13.9" customHeight="1"/>
    <row r="36" spans="1:17" s="53" customFormat="1" ht="13.9" customHeight="1"/>
    <row r="37" spans="1:17" s="53" customFormat="1" ht="13.9" customHeight="1"/>
    <row r="38" spans="1:17" s="53" customFormat="1" ht="13.9" customHeight="1"/>
    <row r="39" spans="1:17" s="53" customFormat="1" ht="13.9" customHeight="1"/>
  </sheetData>
  <customSheetViews>
    <customSheetView guid="{7C10E70B-CA2F-4DD3-A65F-D2F324708369}" fitToPage="1">
      <selection activeCell="A16" sqref="A16"/>
      <rowBreaks count="1" manualBreakCount="1">
        <brk id="33" max="16383" man="1"/>
      </rowBreaks>
      <pageMargins left="0.7" right="0.7" top="0.75" bottom="0.75" header="0.3" footer="0.3"/>
      <pageSetup scale="58" orientation="landscape" r:id="rId1"/>
    </customSheetView>
    <customSheetView guid="{EE1933C6-8392-46A4-85D3-94F99845B8F8}" fitToPage="1">
      <rowBreaks count="1" manualBreakCount="1">
        <brk id="32" max="16383" man="1"/>
      </rowBreaks>
      <pageMargins left="0.7" right="0.7" top="0.75" bottom="0.75" header="0.3" footer="0.3"/>
      <pageSetup scale="59" orientation="landscape" r:id="rId2"/>
    </customSheetView>
    <customSheetView guid="{10071406-5415-425D-948E-2D821A4F8DEB}" showPageBreaks="1" fitToPage="1" printArea="1">
      <selection activeCell="L24" sqref="L24"/>
      <rowBreaks count="1" manualBreakCount="1">
        <brk id="32" max="16383" man="1"/>
      </rowBreaks>
      <pageMargins left="0.7" right="0.7" top="0.75" bottom="0.75" header="0.3" footer="0.3"/>
      <pageSetup scale="58" orientation="landscape" r:id="rId3"/>
    </customSheetView>
  </customSheetViews>
  <mergeCells count="30">
    <mergeCell ref="B20:C20"/>
    <mergeCell ref="G20:H20"/>
    <mergeCell ref="L20:M20"/>
    <mergeCell ref="B21:C21"/>
    <mergeCell ref="G21:H21"/>
    <mergeCell ref="L21:M21"/>
    <mergeCell ref="L25:M25"/>
    <mergeCell ref="G25:H25"/>
    <mergeCell ref="B25:C25"/>
    <mergeCell ref="B23:C23"/>
    <mergeCell ref="G23:H23"/>
    <mergeCell ref="L23:M23"/>
    <mergeCell ref="B24:C24"/>
    <mergeCell ref="G24:H24"/>
    <mergeCell ref="L24:M24"/>
    <mergeCell ref="A4:Q4"/>
    <mergeCell ref="A5:Q5"/>
    <mergeCell ref="A6:Q6"/>
    <mergeCell ref="A7:Q7"/>
    <mergeCell ref="B9:C9"/>
    <mergeCell ref="L11:M11"/>
    <mergeCell ref="B10:C10"/>
    <mergeCell ref="D10:E10"/>
    <mergeCell ref="D9:H9"/>
    <mergeCell ref="I9:M9"/>
    <mergeCell ref="G10:H10"/>
    <mergeCell ref="I10:J10"/>
    <mergeCell ref="L10:M10"/>
    <mergeCell ref="B11:C11"/>
    <mergeCell ref="G11:H11"/>
  </mergeCells>
  <printOptions horizontalCentered="1"/>
  <pageMargins left="0.39370078740157483" right="0.39370078740157483" top="0.39370078740157483" bottom="0.39370078740157483" header="0.39370078740157483" footer="0.39370078740157483"/>
  <pageSetup paperSize="5" scale="73" orientation="landscape" r:id="rId4"/>
  <rowBreaks count="1" manualBreakCount="1">
    <brk id="27" max="16383" man="1"/>
  </rowBreaks>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pageSetUpPr fitToPage="1"/>
  </sheetPr>
  <dimension ref="A1:AJ79"/>
  <sheetViews>
    <sheetView showGridLines="0" zoomScaleNormal="100" workbookViewId="0">
      <selection activeCell="H14" sqref="H14"/>
    </sheetView>
  </sheetViews>
  <sheetFormatPr defaultColWidth="9.140625" defaultRowHeight="14.25"/>
  <cols>
    <col min="1" max="1" width="45.85546875" style="83" customWidth="1"/>
    <col min="2" max="2" width="8.5703125" style="83" customWidth="1"/>
    <col min="3" max="3" width="10.7109375" style="83" customWidth="1"/>
    <col min="4" max="4" width="2.42578125" style="83" customWidth="1"/>
    <col min="5" max="5" width="8.5703125" style="83" customWidth="1"/>
    <col min="6" max="6" width="10.7109375" style="83" customWidth="1"/>
    <col min="7" max="7" width="8.5703125" style="83" customWidth="1"/>
    <col min="8" max="8" width="10.7109375" style="83" customWidth="1"/>
    <col min="9" max="9" width="8.5703125" style="83" customWidth="1"/>
    <col min="10" max="10" width="10.7109375" style="83" customWidth="1"/>
    <col min="11" max="11" width="8.5703125" style="83" customWidth="1"/>
    <col min="12" max="12" width="10.7109375" style="83" customWidth="1"/>
    <col min="13" max="13" width="8.5703125" style="83" customWidth="1"/>
    <col min="14" max="14" width="10.7109375" style="83" customWidth="1"/>
    <col min="15" max="15" width="8.5703125" style="83" customWidth="1"/>
    <col min="16" max="16" width="10.7109375" style="83" customWidth="1"/>
    <col min="17" max="17" width="8.5703125" style="83" customWidth="1"/>
    <col min="18" max="18" width="10.7109375" style="83" customWidth="1"/>
    <col min="19" max="19" width="8.5703125" style="83" customWidth="1"/>
    <col min="20" max="20" width="10.7109375" style="83" customWidth="1"/>
    <col min="21" max="21" width="8.5703125" style="83" customWidth="1"/>
    <col min="22" max="22" width="10.7109375" style="83" customWidth="1"/>
    <col min="23" max="23" width="8.5703125" style="83" customWidth="1"/>
    <col min="24" max="24" width="10.7109375" style="83" customWidth="1"/>
    <col min="25" max="25" width="8.5703125" style="83" customWidth="1"/>
    <col min="26" max="26" width="10.7109375" style="83" customWidth="1"/>
    <col min="27" max="27" width="8.5703125" style="83" customWidth="1"/>
    <col min="28" max="28" width="10.7109375" style="83" customWidth="1"/>
    <col min="29" max="29" width="8.5703125" style="83" customWidth="1"/>
    <col min="30" max="30" width="10.7109375" style="83" customWidth="1"/>
    <col min="31" max="31" width="8.5703125" style="83" customWidth="1"/>
    <col min="32" max="32" width="10.7109375" style="83" customWidth="1"/>
    <col min="33" max="33" width="8.5703125" style="83" customWidth="1"/>
    <col min="34" max="34" width="10.7109375" style="83" customWidth="1"/>
    <col min="35" max="35" width="8.5703125" style="83" customWidth="1"/>
    <col min="36" max="36" width="12.7109375" style="83" customWidth="1"/>
    <col min="37" max="16384" width="9.140625" style="83"/>
  </cols>
  <sheetData>
    <row r="1" spans="1:36" ht="21.6" customHeight="1">
      <c r="A1" s="365"/>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450" t="s">
        <v>526</v>
      </c>
    </row>
    <row r="2" spans="1:36" ht="27" customHeight="1">
      <c r="A2" s="365"/>
      <c r="B2" s="630"/>
      <c r="C2" s="630"/>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450"/>
    </row>
    <row r="3" spans="1:36" ht="18" customHeight="1">
      <c r="A3" s="479" t="s">
        <v>538</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526"/>
      <c r="AJ3" s="481" t="s">
        <v>536</v>
      </c>
    </row>
    <row r="4" spans="1:36" s="84" customFormat="1" ht="14.45" customHeight="1">
      <c r="A4" s="822" t="s">
        <v>460</v>
      </c>
      <c r="B4" s="822"/>
      <c r="C4" s="823"/>
      <c r="D4" s="823"/>
      <c r="E4" s="823"/>
      <c r="F4" s="823"/>
      <c r="G4" s="823"/>
      <c r="H4" s="823"/>
      <c r="I4" s="823"/>
      <c r="J4" s="823"/>
      <c r="K4" s="823"/>
      <c r="L4" s="823"/>
      <c r="M4" s="823"/>
      <c r="N4" s="823"/>
      <c r="O4" s="823"/>
      <c r="P4" s="823"/>
      <c r="Q4" s="823"/>
      <c r="R4" s="823"/>
      <c r="S4" s="823"/>
      <c r="T4" s="823"/>
      <c r="U4" s="823"/>
      <c r="V4" s="823"/>
      <c r="W4" s="823"/>
      <c r="X4" s="823"/>
      <c r="Y4" s="823"/>
      <c r="Z4" s="823"/>
      <c r="AA4" s="823"/>
      <c r="AB4" s="823"/>
      <c r="AC4" s="823"/>
      <c r="AD4" s="823"/>
      <c r="AE4" s="823"/>
      <c r="AF4" s="823"/>
      <c r="AG4" s="823"/>
      <c r="AH4" s="823"/>
      <c r="AI4" s="823"/>
      <c r="AJ4" s="823"/>
    </row>
    <row r="5" spans="1:36" ht="17.45" customHeight="1">
      <c r="A5" s="840" t="s">
        <v>121</v>
      </c>
      <c r="B5" s="840"/>
      <c r="C5" s="840"/>
      <c r="D5" s="840"/>
      <c r="E5" s="840"/>
      <c r="F5" s="840"/>
      <c r="G5" s="840"/>
      <c r="H5" s="840"/>
      <c r="I5" s="840"/>
      <c r="J5" s="840"/>
      <c r="K5" s="840"/>
      <c r="L5" s="840"/>
      <c r="M5" s="840"/>
      <c r="N5" s="840"/>
      <c r="O5" s="840"/>
      <c r="P5" s="840"/>
      <c r="Q5" s="840"/>
      <c r="R5" s="840"/>
      <c r="S5" s="840"/>
      <c r="T5" s="840"/>
      <c r="U5" s="840"/>
      <c r="V5" s="840"/>
      <c r="W5" s="840"/>
      <c r="X5" s="840"/>
      <c r="Y5" s="840"/>
      <c r="Z5" s="840"/>
      <c r="AA5" s="840"/>
      <c r="AB5" s="840"/>
      <c r="AC5" s="840"/>
      <c r="AD5" s="840"/>
      <c r="AE5" s="840"/>
      <c r="AF5" s="840"/>
      <c r="AG5" s="840"/>
      <c r="AH5" s="840"/>
      <c r="AI5" s="840"/>
      <c r="AJ5" s="840"/>
    </row>
    <row r="6" spans="1:36" ht="18">
      <c r="A6" s="840" t="s">
        <v>492</v>
      </c>
      <c r="B6" s="840"/>
      <c r="C6" s="840"/>
      <c r="D6" s="840"/>
      <c r="E6" s="840"/>
      <c r="F6" s="840"/>
      <c r="G6" s="840"/>
      <c r="H6" s="840"/>
      <c r="I6" s="840"/>
      <c r="J6" s="840"/>
      <c r="K6" s="840"/>
      <c r="L6" s="840"/>
      <c r="M6" s="840"/>
      <c r="N6" s="840"/>
      <c r="O6" s="840"/>
      <c r="P6" s="840"/>
      <c r="Q6" s="840"/>
      <c r="R6" s="840"/>
      <c r="S6" s="840"/>
      <c r="T6" s="840"/>
      <c r="U6" s="840"/>
      <c r="V6" s="840"/>
      <c r="W6" s="840"/>
      <c r="X6" s="840"/>
      <c r="Y6" s="840"/>
      <c r="Z6" s="840"/>
      <c r="AA6" s="840"/>
      <c r="AB6" s="840"/>
      <c r="AC6" s="840"/>
      <c r="AD6" s="840"/>
      <c r="AE6" s="840"/>
      <c r="AF6" s="840"/>
      <c r="AG6" s="840"/>
      <c r="AH6" s="840"/>
      <c r="AI6" s="840"/>
      <c r="AJ6" s="840"/>
    </row>
    <row r="7" spans="1:36" s="85" customFormat="1" ht="15" customHeight="1">
      <c r="A7" s="846" t="s">
        <v>3</v>
      </c>
      <c r="B7" s="846"/>
      <c r="C7" s="846"/>
      <c r="D7" s="846"/>
      <c r="E7" s="846"/>
      <c r="F7" s="846"/>
      <c r="G7" s="846"/>
      <c r="H7" s="846"/>
      <c r="I7" s="846"/>
      <c r="J7" s="846"/>
      <c r="K7" s="846"/>
      <c r="L7" s="846"/>
      <c r="M7" s="846"/>
      <c r="N7" s="846"/>
      <c r="O7" s="846"/>
      <c r="P7" s="846"/>
      <c r="Q7" s="846"/>
      <c r="R7" s="846"/>
      <c r="S7" s="846"/>
      <c r="T7" s="846"/>
      <c r="U7" s="846"/>
      <c r="V7" s="846"/>
      <c r="W7" s="846"/>
      <c r="X7" s="846"/>
      <c r="Y7" s="846"/>
      <c r="Z7" s="846"/>
      <c r="AA7" s="846"/>
      <c r="AB7" s="846"/>
      <c r="AC7" s="846"/>
      <c r="AD7" s="846"/>
      <c r="AE7" s="846"/>
      <c r="AF7" s="846"/>
      <c r="AG7" s="846"/>
      <c r="AH7" s="846"/>
      <c r="AI7" s="846"/>
      <c r="AJ7" s="846"/>
    </row>
    <row r="8" spans="1:36" s="85" customFormat="1" ht="14.45" customHeight="1"/>
    <row r="9" spans="1:36" s="84" customFormat="1" ht="13.9" customHeight="1">
      <c r="A9" s="464"/>
      <c r="B9" s="464"/>
      <c r="C9" s="432"/>
      <c r="D9" s="432"/>
      <c r="E9" s="864" t="s">
        <v>123</v>
      </c>
      <c r="F9" s="864"/>
      <c r="G9" s="864"/>
      <c r="H9" s="864"/>
      <c r="I9" s="864"/>
      <c r="J9" s="864"/>
      <c r="K9" s="864"/>
      <c r="L9" s="864"/>
      <c r="M9" s="864"/>
      <c r="N9" s="864"/>
      <c r="O9" s="864"/>
      <c r="P9" s="864"/>
      <c r="Q9" s="864"/>
      <c r="R9" s="864"/>
      <c r="S9" s="864"/>
      <c r="T9" s="864"/>
      <c r="U9" s="864" t="s">
        <v>124</v>
      </c>
      <c r="V9" s="864"/>
      <c r="W9" s="864"/>
      <c r="X9" s="864"/>
      <c r="Y9" s="864"/>
      <c r="Z9" s="864"/>
      <c r="AA9" s="864"/>
      <c r="AB9" s="864"/>
      <c r="AC9" s="864"/>
      <c r="AD9" s="864"/>
      <c r="AE9" s="864"/>
      <c r="AF9" s="864"/>
      <c r="AG9" s="864"/>
      <c r="AH9" s="864"/>
      <c r="AI9" s="864"/>
      <c r="AJ9" s="864"/>
    </row>
    <row r="10" spans="1:36" s="84" customFormat="1" ht="22.9" customHeight="1">
      <c r="A10" s="464"/>
      <c r="B10" s="867" t="s">
        <v>130</v>
      </c>
      <c r="C10" s="868"/>
      <c r="D10" s="552"/>
      <c r="E10" s="869" t="s">
        <v>135</v>
      </c>
      <c r="F10" s="869"/>
      <c r="G10" s="865" t="s">
        <v>136</v>
      </c>
      <c r="H10" s="866"/>
      <c r="I10" s="865" t="s">
        <v>137</v>
      </c>
      <c r="J10" s="866"/>
      <c r="K10" s="865" t="s">
        <v>138</v>
      </c>
      <c r="L10" s="866"/>
      <c r="M10" s="865" t="s">
        <v>139</v>
      </c>
      <c r="N10" s="866"/>
      <c r="O10" s="865" t="s">
        <v>140</v>
      </c>
      <c r="P10" s="866"/>
      <c r="Q10" s="865" t="s">
        <v>141</v>
      </c>
      <c r="R10" s="866"/>
      <c r="S10" s="867" t="s">
        <v>130</v>
      </c>
      <c r="T10" s="868"/>
      <c r="U10" s="869" t="s">
        <v>135</v>
      </c>
      <c r="V10" s="869"/>
      <c r="W10" s="865" t="s">
        <v>136</v>
      </c>
      <c r="X10" s="866"/>
      <c r="Y10" s="865" t="s">
        <v>137</v>
      </c>
      <c r="Z10" s="866"/>
      <c r="AA10" s="865" t="s">
        <v>138</v>
      </c>
      <c r="AB10" s="866"/>
      <c r="AC10" s="865" t="s">
        <v>139</v>
      </c>
      <c r="AD10" s="866"/>
      <c r="AE10" s="865" t="s">
        <v>140</v>
      </c>
      <c r="AF10" s="866"/>
      <c r="AG10" s="865" t="s">
        <v>141</v>
      </c>
      <c r="AH10" s="866"/>
      <c r="AI10" s="867" t="s">
        <v>130</v>
      </c>
      <c r="AJ10" s="868"/>
    </row>
    <row r="11" spans="1:36" s="84" customFormat="1" ht="13.9" customHeight="1">
      <c r="A11" s="431"/>
      <c r="B11" s="431"/>
      <c r="C11" s="464"/>
      <c r="D11" s="372"/>
      <c r="E11" s="464"/>
      <c r="F11" s="464"/>
      <c r="G11" s="464"/>
      <c r="H11" s="464"/>
      <c r="I11" s="464"/>
      <c r="J11" s="464"/>
      <c r="K11" s="464"/>
      <c r="L11" s="464"/>
      <c r="M11" s="464"/>
      <c r="N11" s="464"/>
      <c r="O11" s="464"/>
      <c r="P11" s="464"/>
      <c r="Q11" s="464"/>
      <c r="R11" s="464"/>
      <c r="S11" s="464"/>
      <c r="T11" s="464"/>
      <c r="U11" s="464"/>
      <c r="V11" s="464"/>
      <c r="W11" s="464"/>
      <c r="X11" s="464"/>
      <c r="Y11" s="464"/>
      <c r="Z11" s="464"/>
      <c r="AA11" s="464"/>
      <c r="AB11" s="464"/>
      <c r="AC11" s="464"/>
      <c r="AD11" s="464"/>
      <c r="AE11" s="464"/>
      <c r="AF11" s="464"/>
      <c r="AG11" s="464"/>
      <c r="AH11" s="464"/>
      <c r="AI11" s="464"/>
      <c r="AJ11" s="464"/>
    </row>
    <row r="12" spans="1:36" s="84" customFormat="1" ht="13.9" customHeight="1">
      <c r="A12" s="548" t="s">
        <v>29</v>
      </c>
      <c r="B12" s="379">
        <v>3060010110</v>
      </c>
      <c r="C12" s="342"/>
      <c r="D12" s="347"/>
      <c r="E12" s="379">
        <f t="shared" ref="E12:E22" si="0">B12+1000</f>
        <v>3060011110</v>
      </c>
      <c r="F12" s="380"/>
      <c r="G12" s="379">
        <f t="shared" ref="G12:G22" si="1">B12+2000</f>
        <v>3060012110</v>
      </c>
      <c r="H12" s="380"/>
      <c r="I12" s="379">
        <f t="shared" ref="I12:I22" si="2">B12+3000</f>
        <v>3060013110</v>
      </c>
      <c r="J12" s="380"/>
      <c r="K12" s="379">
        <f t="shared" ref="K12:K22" si="3">B12+4000</f>
        <v>3060014110</v>
      </c>
      <c r="L12" s="380"/>
      <c r="M12" s="379">
        <f t="shared" ref="M12:M22" si="4">K12+1000</f>
        <v>3060015110</v>
      </c>
      <c r="N12" s="380"/>
      <c r="O12" s="379">
        <f t="shared" ref="O12:O22" si="5">M12+1000</f>
        <v>3060016110</v>
      </c>
      <c r="P12" s="380"/>
      <c r="Q12" s="379">
        <f t="shared" ref="Q12:Q22" si="6">O12+1000</f>
        <v>3060017110</v>
      </c>
      <c r="R12" s="380"/>
      <c r="S12" s="379">
        <f t="shared" ref="S12:S22" si="7">Q12+1000</f>
        <v>3060018110</v>
      </c>
      <c r="T12" s="380"/>
      <c r="U12" s="379">
        <f t="shared" ref="U12:U22" si="8">B12+11000</f>
        <v>3060021110</v>
      </c>
      <c r="V12" s="380"/>
      <c r="W12" s="379">
        <f t="shared" ref="W12:W22" si="9">U12+1000</f>
        <v>3060022110</v>
      </c>
      <c r="X12" s="380"/>
      <c r="Y12" s="379">
        <f t="shared" ref="Y12:Y22" si="10">W12+1000</f>
        <v>3060023110</v>
      </c>
      <c r="Z12" s="380"/>
      <c r="AA12" s="379">
        <f t="shared" ref="AA12:AA22" si="11">Y12+1000</f>
        <v>3060024110</v>
      </c>
      <c r="AB12" s="380"/>
      <c r="AC12" s="379">
        <f t="shared" ref="AC12:AC22" si="12">AA12+1000</f>
        <v>3060025110</v>
      </c>
      <c r="AD12" s="380"/>
      <c r="AE12" s="379">
        <f t="shared" ref="AE12:AE22" si="13">AC12+1000</f>
        <v>3060026110</v>
      </c>
      <c r="AF12" s="380"/>
      <c r="AG12" s="379">
        <f t="shared" ref="AG12:AG22" si="14">AE12+1000</f>
        <v>3060027110</v>
      </c>
      <c r="AH12" s="380"/>
      <c r="AI12" s="379">
        <f t="shared" ref="AI12:AI22" si="15">AG12+1000</f>
        <v>3060028110</v>
      </c>
      <c r="AJ12" s="380"/>
    </row>
    <row r="13" spans="1:36" s="84" customFormat="1" ht="13.9" customHeight="1">
      <c r="A13" s="548" t="s">
        <v>30</v>
      </c>
      <c r="B13" s="379">
        <v>3060010120</v>
      </c>
      <c r="C13" s="342"/>
      <c r="D13" s="347"/>
      <c r="E13" s="379">
        <f t="shared" si="0"/>
        <v>3060011120</v>
      </c>
      <c r="F13" s="380"/>
      <c r="G13" s="379">
        <f t="shared" si="1"/>
        <v>3060012120</v>
      </c>
      <c r="H13" s="380"/>
      <c r="I13" s="379">
        <f t="shared" si="2"/>
        <v>3060013120</v>
      </c>
      <c r="J13" s="380"/>
      <c r="K13" s="379">
        <f t="shared" si="3"/>
        <v>3060014120</v>
      </c>
      <c r="L13" s="380"/>
      <c r="M13" s="379">
        <f t="shared" si="4"/>
        <v>3060015120</v>
      </c>
      <c r="N13" s="380"/>
      <c r="O13" s="379">
        <f t="shared" si="5"/>
        <v>3060016120</v>
      </c>
      <c r="P13" s="380"/>
      <c r="Q13" s="379">
        <f t="shared" si="6"/>
        <v>3060017120</v>
      </c>
      <c r="R13" s="380"/>
      <c r="S13" s="379">
        <f t="shared" si="7"/>
        <v>3060018120</v>
      </c>
      <c r="T13" s="380"/>
      <c r="U13" s="379">
        <f t="shared" si="8"/>
        <v>3060021120</v>
      </c>
      <c r="V13" s="380"/>
      <c r="W13" s="379">
        <f t="shared" si="9"/>
        <v>3060022120</v>
      </c>
      <c r="X13" s="380"/>
      <c r="Y13" s="379">
        <f t="shared" si="10"/>
        <v>3060023120</v>
      </c>
      <c r="Z13" s="380"/>
      <c r="AA13" s="379">
        <f t="shared" si="11"/>
        <v>3060024120</v>
      </c>
      <c r="AB13" s="380"/>
      <c r="AC13" s="379">
        <f t="shared" si="12"/>
        <v>3060025120</v>
      </c>
      <c r="AD13" s="380"/>
      <c r="AE13" s="379">
        <f t="shared" si="13"/>
        <v>3060026120</v>
      </c>
      <c r="AF13" s="380"/>
      <c r="AG13" s="379">
        <f t="shared" si="14"/>
        <v>3060027120</v>
      </c>
      <c r="AH13" s="380"/>
      <c r="AI13" s="379">
        <f t="shared" si="15"/>
        <v>3060028120</v>
      </c>
      <c r="AJ13" s="380"/>
    </row>
    <row r="14" spans="1:36" s="84" customFormat="1" ht="13.9" customHeight="1">
      <c r="A14" s="548" t="s">
        <v>31</v>
      </c>
      <c r="B14" s="379">
        <v>3060010130</v>
      </c>
      <c r="C14" s="342"/>
      <c r="D14" s="347"/>
      <c r="E14" s="379">
        <f t="shared" si="0"/>
        <v>3060011130</v>
      </c>
      <c r="F14" s="380"/>
      <c r="G14" s="379">
        <f t="shared" si="1"/>
        <v>3060012130</v>
      </c>
      <c r="H14" s="380"/>
      <c r="I14" s="379">
        <f t="shared" si="2"/>
        <v>3060013130</v>
      </c>
      <c r="J14" s="380"/>
      <c r="K14" s="379">
        <f t="shared" si="3"/>
        <v>3060014130</v>
      </c>
      <c r="L14" s="380"/>
      <c r="M14" s="379">
        <f t="shared" si="4"/>
        <v>3060015130</v>
      </c>
      <c r="N14" s="380"/>
      <c r="O14" s="379">
        <f t="shared" si="5"/>
        <v>3060016130</v>
      </c>
      <c r="P14" s="380"/>
      <c r="Q14" s="379">
        <f t="shared" si="6"/>
        <v>3060017130</v>
      </c>
      <c r="R14" s="380"/>
      <c r="S14" s="379">
        <f t="shared" si="7"/>
        <v>3060018130</v>
      </c>
      <c r="T14" s="380"/>
      <c r="U14" s="379">
        <f t="shared" si="8"/>
        <v>3060021130</v>
      </c>
      <c r="V14" s="380"/>
      <c r="W14" s="379">
        <f t="shared" si="9"/>
        <v>3060022130</v>
      </c>
      <c r="X14" s="380"/>
      <c r="Y14" s="379">
        <f t="shared" si="10"/>
        <v>3060023130</v>
      </c>
      <c r="Z14" s="380"/>
      <c r="AA14" s="379">
        <f t="shared" si="11"/>
        <v>3060024130</v>
      </c>
      <c r="AB14" s="380"/>
      <c r="AC14" s="379">
        <f t="shared" si="12"/>
        <v>3060025130</v>
      </c>
      <c r="AD14" s="380"/>
      <c r="AE14" s="379">
        <f t="shared" si="13"/>
        <v>3060026130</v>
      </c>
      <c r="AF14" s="380"/>
      <c r="AG14" s="379">
        <f t="shared" si="14"/>
        <v>3060027130</v>
      </c>
      <c r="AH14" s="380"/>
      <c r="AI14" s="379">
        <f t="shared" si="15"/>
        <v>3060028130</v>
      </c>
      <c r="AJ14" s="380"/>
    </row>
    <row r="15" spans="1:36" s="84" customFormat="1" ht="13.9" customHeight="1">
      <c r="A15" s="548" t="s">
        <v>32</v>
      </c>
      <c r="B15" s="379">
        <v>3060010140</v>
      </c>
      <c r="C15" s="342"/>
      <c r="D15" s="347"/>
      <c r="E15" s="379">
        <f t="shared" si="0"/>
        <v>3060011140</v>
      </c>
      <c r="F15" s="380"/>
      <c r="G15" s="379">
        <f t="shared" si="1"/>
        <v>3060012140</v>
      </c>
      <c r="H15" s="380"/>
      <c r="I15" s="379">
        <f t="shared" si="2"/>
        <v>3060013140</v>
      </c>
      <c r="J15" s="380"/>
      <c r="K15" s="379">
        <f t="shared" si="3"/>
        <v>3060014140</v>
      </c>
      <c r="L15" s="380"/>
      <c r="M15" s="379">
        <f t="shared" si="4"/>
        <v>3060015140</v>
      </c>
      <c r="N15" s="380"/>
      <c r="O15" s="379">
        <f t="shared" si="5"/>
        <v>3060016140</v>
      </c>
      <c r="P15" s="380"/>
      <c r="Q15" s="379">
        <f t="shared" si="6"/>
        <v>3060017140</v>
      </c>
      <c r="R15" s="380"/>
      <c r="S15" s="379">
        <f t="shared" si="7"/>
        <v>3060018140</v>
      </c>
      <c r="T15" s="380"/>
      <c r="U15" s="379">
        <f t="shared" si="8"/>
        <v>3060021140</v>
      </c>
      <c r="V15" s="380"/>
      <c r="W15" s="379">
        <f t="shared" si="9"/>
        <v>3060022140</v>
      </c>
      <c r="X15" s="380"/>
      <c r="Y15" s="379">
        <f t="shared" si="10"/>
        <v>3060023140</v>
      </c>
      <c r="Z15" s="380"/>
      <c r="AA15" s="379">
        <f t="shared" si="11"/>
        <v>3060024140</v>
      </c>
      <c r="AB15" s="380"/>
      <c r="AC15" s="379">
        <f t="shared" si="12"/>
        <v>3060025140</v>
      </c>
      <c r="AD15" s="380"/>
      <c r="AE15" s="379">
        <f t="shared" si="13"/>
        <v>3060026140</v>
      </c>
      <c r="AF15" s="380"/>
      <c r="AG15" s="379">
        <f t="shared" si="14"/>
        <v>3060027140</v>
      </c>
      <c r="AH15" s="380"/>
      <c r="AI15" s="379">
        <f t="shared" si="15"/>
        <v>3060028140</v>
      </c>
      <c r="AJ15" s="380"/>
    </row>
    <row r="16" spans="1:36" s="84" customFormat="1" ht="13.9" customHeight="1">
      <c r="A16" s="548" t="s">
        <v>33</v>
      </c>
      <c r="B16" s="379">
        <v>3060010150</v>
      </c>
      <c r="C16" s="342"/>
      <c r="D16" s="347"/>
      <c r="E16" s="379">
        <f t="shared" si="0"/>
        <v>3060011150</v>
      </c>
      <c r="F16" s="380"/>
      <c r="G16" s="379">
        <f t="shared" si="1"/>
        <v>3060012150</v>
      </c>
      <c r="H16" s="380"/>
      <c r="I16" s="379">
        <f t="shared" si="2"/>
        <v>3060013150</v>
      </c>
      <c r="J16" s="380"/>
      <c r="K16" s="379">
        <f t="shared" si="3"/>
        <v>3060014150</v>
      </c>
      <c r="L16" s="380"/>
      <c r="M16" s="379">
        <f t="shared" si="4"/>
        <v>3060015150</v>
      </c>
      <c r="N16" s="380"/>
      <c r="O16" s="379">
        <f t="shared" si="5"/>
        <v>3060016150</v>
      </c>
      <c r="P16" s="380"/>
      <c r="Q16" s="379">
        <f t="shared" si="6"/>
        <v>3060017150</v>
      </c>
      <c r="R16" s="380"/>
      <c r="S16" s="379">
        <f t="shared" si="7"/>
        <v>3060018150</v>
      </c>
      <c r="T16" s="380"/>
      <c r="U16" s="379">
        <f t="shared" si="8"/>
        <v>3060021150</v>
      </c>
      <c r="V16" s="380"/>
      <c r="W16" s="379">
        <f t="shared" si="9"/>
        <v>3060022150</v>
      </c>
      <c r="X16" s="380"/>
      <c r="Y16" s="379">
        <f t="shared" si="10"/>
        <v>3060023150</v>
      </c>
      <c r="Z16" s="380"/>
      <c r="AA16" s="379">
        <f t="shared" si="11"/>
        <v>3060024150</v>
      </c>
      <c r="AB16" s="380"/>
      <c r="AC16" s="379">
        <f t="shared" si="12"/>
        <v>3060025150</v>
      </c>
      <c r="AD16" s="380"/>
      <c r="AE16" s="379">
        <f t="shared" si="13"/>
        <v>3060026150</v>
      </c>
      <c r="AF16" s="380"/>
      <c r="AG16" s="379">
        <f t="shared" si="14"/>
        <v>3060027150</v>
      </c>
      <c r="AH16" s="380"/>
      <c r="AI16" s="379">
        <f t="shared" si="15"/>
        <v>3060028150</v>
      </c>
      <c r="AJ16" s="380"/>
    </row>
    <row r="17" spans="1:36" s="84" customFormat="1" ht="13.9" customHeight="1">
      <c r="A17" s="548" t="s">
        <v>34</v>
      </c>
      <c r="B17" s="379">
        <v>3060010160</v>
      </c>
      <c r="C17" s="342"/>
      <c r="D17" s="347"/>
      <c r="E17" s="379">
        <f t="shared" si="0"/>
        <v>3060011160</v>
      </c>
      <c r="F17" s="380"/>
      <c r="G17" s="379">
        <f t="shared" si="1"/>
        <v>3060012160</v>
      </c>
      <c r="H17" s="380"/>
      <c r="I17" s="379">
        <f t="shared" si="2"/>
        <v>3060013160</v>
      </c>
      <c r="J17" s="380"/>
      <c r="K17" s="379">
        <f t="shared" si="3"/>
        <v>3060014160</v>
      </c>
      <c r="L17" s="380"/>
      <c r="M17" s="379">
        <f t="shared" si="4"/>
        <v>3060015160</v>
      </c>
      <c r="N17" s="380"/>
      <c r="O17" s="379">
        <f t="shared" si="5"/>
        <v>3060016160</v>
      </c>
      <c r="P17" s="380"/>
      <c r="Q17" s="379">
        <f t="shared" si="6"/>
        <v>3060017160</v>
      </c>
      <c r="R17" s="380"/>
      <c r="S17" s="379">
        <f t="shared" si="7"/>
        <v>3060018160</v>
      </c>
      <c r="T17" s="380"/>
      <c r="U17" s="379">
        <f t="shared" si="8"/>
        <v>3060021160</v>
      </c>
      <c r="V17" s="380"/>
      <c r="W17" s="379">
        <f t="shared" si="9"/>
        <v>3060022160</v>
      </c>
      <c r="X17" s="380"/>
      <c r="Y17" s="379">
        <f t="shared" si="10"/>
        <v>3060023160</v>
      </c>
      <c r="Z17" s="380"/>
      <c r="AA17" s="379">
        <f t="shared" si="11"/>
        <v>3060024160</v>
      </c>
      <c r="AB17" s="380"/>
      <c r="AC17" s="379">
        <f t="shared" si="12"/>
        <v>3060025160</v>
      </c>
      <c r="AD17" s="380"/>
      <c r="AE17" s="379">
        <f t="shared" si="13"/>
        <v>3060026160</v>
      </c>
      <c r="AF17" s="380"/>
      <c r="AG17" s="379">
        <f t="shared" si="14"/>
        <v>3060027160</v>
      </c>
      <c r="AH17" s="380"/>
      <c r="AI17" s="379">
        <f t="shared" si="15"/>
        <v>3060028160</v>
      </c>
      <c r="AJ17" s="380"/>
    </row>
    <row r="18" spans="1:36" s="84" customFormat="1" ht="13.9" customHeight="1">
      <c r="A18" s="548" t="s">
        <v>35</v>
      </c>
      <c r="B18" s="379">
        <v>3060010170</v>
      </c>
      <c r="C18" s="342"/>
      <c r="D18" s="347"/>
      <c r="E18" s="379">
        <f t="shared" si="0"/>
        <v>3060011170</v>
      </c>
      <c r="F18" s="380"/>
      <c r="G18" s="379">
        <f t="shared" si="1"/>
        <v>3060012170</v>
      </c>
      <c r="H18" s="380"/>
      <c r="I18" s="379">
        <f t="shared" si="2"/>
        <v>3060013170</v>
      </c>
      <c r="J18" s="380"/>
      <c r="K18" s="379">
        <f t="shared" si="3"/>
        <v>3060014170</v>
      </c>
      <c r="L18" s="380"/>
      <c r="M18" s="379">
        <f t="shared" si="4"/>
        <v>3060015170</v>
      </c>
      <c r="N18" s="380"/>
      <c r="O18" s="379">
        <f t="shared" si="5"/>
        <v>3060016170</v>
      </c>
      <c r="P18" s="380"/>
      <c r="Q18" s="379">
        <f t="shared" si="6"/>
        <v>3060017170</v>
      </c>
      <c r="R18" s="380"/>
      <c r="S18" s="379">
        <f t="shared" si="7"/>
        <v>3060018170</v>
      </c>
      <c r="T18" s="380"/>
      <c r="U18" s="379">
        <f t="shared" si="8"/>
        <v>3060021170</v>
      </c>
      <c r="V18" s="380"/>
      <c r="W18" s="379">
        <f t="shared" si="9"/>
        <v>3060022170</v>
      </c>
      <c r="X18" s="380"/>
      <c r="Y18" s="379">
        <f t="shared" si="10"/>
        <v>3060023170</v>
      </c>
      <c r="Z18" s="380"/>
      <c r="AA18" s="379">
        <f t="shared" si="11"/>
        <v>3060024170</v>
      </c>
      <c r="AB18" s="380"/>
      <c r="AC18" s="379">
        <f t="shared" si="12"/>
        <v>3060025170</v>
      </c>
      <c r="AD18" s="380"/>
      <c r="AE18" s="379">
        <f t="shared" si="13"/>
        <v>3060026170</v>
      </c>
      <c r="AF18" s="380"/>
      <c r="AG18" s="379">
        <f t="shared" si="14"/>
        <v>3060027170</v>
      </c>
      <c r="AH18" s="380"/>
      <c r="AI18" s="379">
        <f t="shared" si="15"/>
        <v>3060028170</v>
      </c>
      <c r="AJ18" s="380"/>
    </row>
    <row r="19" spans="1:36" s="84" customFormat="1" ht="13.9" customHeight="1">
      <c r="A19" s="548" t="s">
        <v>36</v>
      </c>
      <c r="B19" s="379">
        <v>3060010180</v>
      </c>
      <c r="C19" s="342"/>
      <c r="D19" s="347"/>
      <c r="E19" s="379">
        <f t="shared" si="0"/>
        <v>3060011180</v>
      </c>
      <c r="F19" s="380"/>
      <c r="G19" s="379">
        <f t="shared" si="1"/>
        <v>3060012180</v>
      </c>
      <c r="H19" s="380"/>
      <c r="I19" s="379">
        <f t="shared" si="2"/>
        <v>3060013180</v>
      </c>
      <c r="J19" s="380"/>
      <c r="K19" s="379">
        <f t="shared" si="3"/>
        <v>3060014180</v>
      </c>
      <c r="L19" s="380"/>
      <c r="M19" s="379">
        <f t="shared" si="4"/>
        <v>3060015180</v>
      </c>
      <c r="N19" s="380"/>
      <c r="O19" s="379">
        <f t="shared" si="5"/>
        <v>3060016180</v>
      </c>
      <c r="P19" s="380"/>
      <c r="Q19" s="379">
        <f t="shared" si="6"/>
        <v>3060017180</v>
      </c>
      <c r="R19" s="380"/>
      <c r="S19" s="379">
        <f t="shared" si="7"/>
        <v>3060018180</v>
      </c>
      <c r="T19" s="380"/>
      <c r="U19" s="379">
        <f t="shared" si="8"/>
        <v>3060021180</v>
      </c>
      <c r="V19" s="380"/>
      <c r="W19" s="379">
        <f t="shared" si="9"/>
        <v>3060022180</v>
      </c>
      <c r="X19" s="380"/>
      <c r="Y19" s="379">
        <f t="shared" si="10"/>
        <v>3060023180</v>
      </c>
      <c r="Z19" s="380"/>
      <c r="AA19" s="379">
        <f t="shared" si="11"/>
        <v>3060024180</v>
      </c>
      <c r="AB19" s="380"/>
      <c r="AC19" s="379">
        <f t="shared" si="12"/>
        <v>3060025180</v>
      </c>
      <c r="AD19" s="380"/>
      <c r="AE19" s="379">
        <f t="shared" si="13"/>
        <v>3060026180</v>
      </c>
      <c r="AF19" s="380"/>
      <c r="AG19" s="379">
        <f t="shared" si="14"/>
        <v>3060027180</v>
      </c>
      <c r="AH19" s="380"/>
      <c r="AI19" s="379">
        <f t="shared" si="15"/>
        <v>3060028180</v>
      </c>
      <c r="AJ19" s="380"/>
    </row>
    <row r="20" spans="1:36" s="114" customFormat="1" ht="13.9" customHeight="1">
      <c r="A20" s="428" t="s">
        <v>594</v>
      </c>
      <c r="B20" s="379">
        <v>3060010190</v>
      </c>
      <c r="C20" s="342"/>
      <c r="D20" s="553"/>
      <c r="E20" s="379">
        <f t="shared" si="0"/>
        <v>3060011190</v>
      </c>
      <c r="F20" s="380"/>
      <c r="G20" s="379">
        <f t="shared" si="1"/>
        <v>3060012190</v>
      </c>
      <c r="H20" s="380"/>
      <c r="I20" s="379">
        <f t="shared" si="2"/>
        <v>3060013190</v>
      </c>
      <c r="J20" s="380"/>
      <c r="K20" s="379">
        <f t="shared" si="3"/>
        <v>3060014190</v>
      </c>
      <c r="L20" s="380"/>
      <c r="M20" s="379">
        <f t="shared" si="4"/>
        <v>3060015190</v>
      </c>
      <c r="N20" s="380"/>
      <c r="O20" s="379">
        <f t="shared" si="5"/>
        <v>3060016190</v>
      </c>
      <c r="P20" s="380"/>
      <c r="Q20" s="379">
        <f t="shared" si="6"/>
        <v>3060017190</v>
      </c>
      <c r="R20" s="380"/>
      <c r="S20" s="379">
        <f t="shared" si="7"/>
        <v>3060018190</v>
      </c>
      <c r="T20" s="380"/>
      <c r="U20" s="379">
        <f t="shared" si="8"/>
        <v>3060021190</v>
      </c>
      <c r="V20" s="380"/>
      <c r="W20" s="379">
        <f t="shared" si="9"/>
        <v>3060022190</v>
      </c>
      <c r="X20" s="380"/>
      <c r="Y20" s="379">
        <f t="shared" si="10"/>
        <v>3060023190</v>
      </c>
      <c r="Z20" s="380"/>
      <c r="AA20" s="379">
        <f t="shared" si="11"/>
        <v>3060024190</v>
      </c>
      <c r="AB20" s="380"/>
      <c r="AC20" s="379">
        <f t="shared" si="12"/>
        <v>3060025190</v>
      </c>
      <c r="AD20" s="380"/>
      <c r="AE20" s="379">
        <f t="shared" si="13"/>
        <v>3060026190</v>
      </c>
      <c r="AF20" s="380"/>
      <c r="AG20" s="379">
        <f t="shared" si="14"/>
        <v>3060027190</v>
      </c>
      <c r="AH20" s="380"/>
      <c r="AI20" s="379">
        <f t="shared" si="15"/>
        <v>3060028190</v>
      </c>
      <c r="AJ20" s="380"/>
    </row>
    <row r="21" spans="1:36" s="84" customFormat="1" ht="13.9" customHeight="1">
      <c r="A21" s="428" t="s">
        <v>37</v>
      </c>
      <c r="B21" s="379">
        <v>3060010200</v>
      </c>
      <c r="C21" s="342"/>
      <c r="D21" s="347"/>
      <c r="E21" s="379">
        <f t="shared" si="0"/>
        <v>3060011200</v>
      </c>
      <c r="F21" s="380"/>
      <c r="G21" s="379">
        <f t="shared" si="1"/>
        <v>3060012200</v>
      </c>
      <c r="H21" s="380"/>
      <c r="I21" s="379">
        <f t="shared" si="2"/>
        <v>3060013200</v>
      </c>
      <c r="J21" s="380"/>
      <c r="K21" s="379">
        <f t="shared" si="3"/>
        <v>3060014200</v>
      </c>
      <c r="L21" s="380"/>
      <c r="M21" s="379">
        <f t="shared" si="4"/>
        <v>3060015200</v>
      </c>
      <c r="N21" s="380"/>
      <c r="O21" s="379">
        <f t="shared" si="5"/>
        <v>3060016200</v>
      </c>
      <c r="P21" s="380"/>
      <c r="Q21" s="379">
        <f t="shared" si="6"/>
        <v>3060017200</v>
      </c>
      <c r="R21" s="380"/>
      <c r="S21" s="379">
        <f t="shared" si="7"/>
        <v>3060018200</v>
      </c>
      <c r="T21" s="380"/>
      <c r="U21" s="379">
        <f t="shared" si="8"/>
        <v>3060021200</v>
      </c>
      <c r="V21" s="380"/>
      <c r="W21" s="379">
        <f t="shared" si="9"/>
        <v>3060022200</v>
      </c>
      <c r="X21" s="380"/>
      <c r="Y21" s="379">
        <f t="shared" si="10"/>
        <v>3060023200</v>
      </c>
      <c r="Z21" s="380"/>
      <c r="AA21" s="379">
        <f t="shared" si="11"/>
        <v>3060024200</v>
      </c>
      <c r="AB21" s="380"/>
      <c r="AC21" s="379">
        <f t="shared" si="12"/>
        <v>3060025200</v>
      </c>
      <c r="AD21" s="380"/>
      <c r="AE21" s="379">
        <f t="shared" si="13"/>
        <v>3060026200</v>
      </c>
      <c r="AF21" s="380"/>
      <c r="AG21" s="379">
        <f t="shared" si="14"/>
        <v>3060027200</v>
      </c>
      <c r="AH21" s="380"/>
      <c r="AI21" s="379">
        <f t="shared" si="15"/>
        <v>3060028200</v>
      </c>
      <c r="AJ21" s="380"/>
    </row>
    <row r="22" spans="1:36" s="84" customFormat="1" ht="13.5" customHeight="1">
      <c r="A22" s="670" t="s">
        <v>617</v>
      </c>
      <c r="B22" s="379">
        <v>3060010210</v>
      </c>
      <c r="C22" s="342"/>
      <c r="D22" s="554"/>
      <c r="E22" s="379">
        <f t="shared" si="0"/>
        <v>3060011210</v>
      </c>
      <c r="F22" s="380"/>
      <c r="G22" s="379">
        <f t="shared" si="1"/>
        <v>3060012210</v>
      </c>
      <c r="H22" s="380"/>
      <c r="I22" s="379">
        <f t="shared" si="2"/>
        <v>3060013210</v>
      </c>
      <c r="J22" s="380"/>
      <c r="K22" s="379">
        <f t="shared" si="3"/>
        <v>3060014210</v>
      </c>
      <c r="L22" s="380"/>
      <c r="M22" s="379">
        <f t="shared" si="4"/>
        <v>3060015210</v>
      </c>
      <c r="N22" s="380"/>
      <c r="O22" s="379">
        <f t="shared" si="5"/>
        <v>3060016210</v>
      </c>
      <c r="P22" s="380"/>
      <c r="Q22" s="379">
        <f t="shared" si="6"/>
        <v>3060017210</v>
      </c>
      <c r="R22" s="380"/>
      <c r="S22" s="379">
        <f t="shared" si="7"/>
        <v>3060018210</v>
      </c>
      <c r="T22" s="380"/>
      <c r="U22" s="379">
        <f t="shared" si="8"/>
        <v>3060021210</v>
      </c>
      <c r="V22" s="380"/>
      <c r="W22" s="379">
        <f t="shared" si="9"/>
        <v>3060022210</v>
      </c>
      <c r="X22" s="380"/>
      <c r="Y22" s="379">
        <f t="shared" si="10"/>
        <v>3060023210</v>
      </c>
      <c r="Z22" s="380"/>
      <c r="AA22" s="379">
        <f t="shared" si="11"/>
        <v>3060024210</v>
      </c>
      <c r="AB22" s="380"/>
      <c r="AC22" s="379">
        <f t="shared" si="12"/>
        <v>3060025210</v>
      </c>
      <c r="AD22" s="380"/>
      <c r="AE22" s="379">
        <f t="shared" si="13"/>
        <v>3060026210</v>
      </c>
      <c r="AF22" s="380"/>
      <c r="AG22" s="379">
        <f t="shared" si="14"/>
        <v>3060027210</v>
      </c>
      <c r="AH22" s="380"/>
      <c r="AI22" s="379">
        <f t="shared" si="15"/>
        <v>3060028210</v>
      </c>
      <c r="AJ22" s="380"/>
    </row>
    <row r="23" spans="1:36" s="84" customFormat="1" ht="13.9" customHeight="1">
      <c r="A23" s="550"/>
      <c r="B23" s="432"/>
      <c r="C23" s="464"/>
      <c r="D23" s="372"/>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row>
    <row r="24" spans="1:36" s="84" customFormat="1" ht="13.9" customHeight="1">
      <c r="A24" s="548" t="s">
        <v>29</v>
      </c>
      <c r="B24" s="379">
        <v>3060010310</v>
      </c>
      <c r="C24" s="342"/>
      <c r="D24" s="347"/>
      <c r="E24" s="379">
        <f t="shared" ref="E24:E34" si="16">B24+1000</f>
        <v>3060011310</v>
      </c>
      <c r="F24" s="380"/>
      <c r="G24" s="379">
        <f t="shared" ref="G24:G34" si="17">B24+2000</f>
        <v>3060012310</v>
      </c>
      <c r="H24" s="380"/>
      <c r="I24" s="379">
        <f t="shared" ref="I24:I34" si="18">B24+3000</f>
        <v>3060013310</v>
      </c>
      <c r="J24" s="380"/>
      <c r="K24" s="379">
        <f t="shared" ref="K24:K34" si="19">I24+1000</f>
        <v>3060014310</v>
      </c>
      <c r="L24" s="380"/>
      <c r="M24" s="379">
        <f t="shared" ref="M24:M34" si="20">K24+1000</f>
        <v>3060015310</v>
      </c>
      <c r="N24" s="380"/>
      <c r="O24" s="379">
        <f t="shared" ref="O24:O34" si="21">M24+1000</f>
        <v>3060016310</v>
      </c>
      <c r="P24" s="380"/>
      <c r="Q24" s="379">
        <f t="shared" ref="Q24:Q34" si="22">O24+1000</f>
        <v>3060017310</v>
      </c>
      <c r="R24" s="380"/>
      <c r="S24" s="379">
        <f t="shared" ref="S24:S34" si="23">Q24+1000</f>
        <v>3060018310</v>
      </c>
      <c r="T24" s="380"/>
      <c r="U24" s="379">
        <f t="shared" ref="U24:U34" si="24">B24+11000</f>
        <v>3060021310</v>
      </c>
      <c r="V24" s="380"/>
      <c r="W24" s="379">
        <f t="shared" ref="W24:W34" si="25">U24+1000</f>
        <v>3060022310</v>
      </c>
      <c r="X24" s="380"/>
      <c r="Y24" s="379">
        <f t="shared" ref="Y24:Y34" si="26">W24+1000</f>
        <v>3060023310</v>
      </c>
      <c r="Z24" s="380"/>
      <c r="AA24" s="379">
        <f t="shared" ref="AA24:AA34" si="27">Y24+1000</f>
        <v>3060024310</v>
      </c>
      <c r="AB24" s="380"/>
      <c r="AC24" s="379">
        <f t="shared" ref="AC24:AC34" si="28">AA24+1000</f>
        <v>3060025310</v>
      </c>
      <c r="AD24" s="380"/>
      <c r="AE24" s="379">
        <f t="shared" ref="AE24:AE34" si="29">AC24+1000</f>
        <v>3060026310</v>
      </c>
      <c r="AF24" s="380"/>
      <c r="AG24" s="379">
        <f t="shared" ref="AG24:AG34" si="30">AE24+1000</f>
        <v>3060027310</v>
      </c>
      <c r="AH24" s="380"/>
      <c r="AI24" s="379">
        <f t="shared" ref="AI24:AI34" si="31">AG24+1000</f>
        <v>3060028310</v>
      </c>
      <c r="AJ24" s="380"/>
    </row>
    <row r="25" spans="1:36" s="84" customFormat="1" ht="13.9" customHeight="1">
      <c r="A25" s="548" t="s">
        <v>30</v>
      </c>
      <c r="B25" s="379">
        <v>3060010320</v>
      </c>
      <c r="C25" s="342"/>
      <c r="D25" s="347"/>
      <c r="E25" s="379">
        <f t="shared" si="16"/>
        <v>3060011320</v>
      </c>
      <c r="F25" s="380"/>
      <c r="G25" s="379">
        <f t="shared" si="17"/>
        <v>3060012320</v>
      </c>
      <c r="H25" s="380"/>
      <c r="I25" s="379">
        <f t="shared" si="18"/>
        <v>3060013320</v>
      </c>
      <c r="J25" s="380"/>
      <c r="K25" s="379">
        <f t="shared" si="19"/>
        <v>3060014320</v>
      </c>
      <c r="L25" s="380"/>
      <c r="M25" s="379">
        <f t="shared" si="20"/>
        <v>3060015320</v>
      </c>
      <c r="N25" s="380"/>
      <c r="O25" s="379">
        <f t="shared" si="21"/>
        <v>3060016320</v>
      </c>
      <c r="P25" s="380"/>
      <c r="Q25" s="379">
        <f t="shared" si="22"/>
        <v>3060017320</v>
      </c>
      <c r="R25" s="380"/>
      <c r="S25" s="379">
        <f t="shared" si="23"/>
        <v>3060018320</v>
      </c>
      <c r="T25" s="380"/>
      <c r="U25" s="379">
        <f t="shared" si="24"/>
        <v>3060021320</v>
      </c>
      <c r="V25" s="380"/>
      <c r="W25" s="379">
        <f t="shared" si="25"/>
        <v>3060022320</v>
      </c>
      <c r="X25" s="380"/>
      <c r="Y25" s="379">
        <f t="shared" si="26"/>
        <v>3060023320</v>
      </c>
      <c r="Z25" s="380"/>
      <c r="AA25" s="379">
        <f t="shared" si="27"/>
        <v>3060024320</v>
      </c>
      <c r="AB25" s="380"/>
      <c r="AC25" s="379">
        <f t="shared" si="28"/>
        <v>3060025320</v>
      </c>
      <c r="AD25" s="380"/>
      <c r="AE25" s="379">
        <f t="shared" si="29"/>
        <v>3060026320</v>
      </c>
      <c r="AF25" s="380"/>
      <c r="AG25" s="379">
        <f t="shared" si="30"/>
        <v>3060027320</v>
      </c>
      <c r="AH25" s="380"/>
      <c r="AI25" s="379">
        <f t="shared" si="31"/>
        <v>3060028320</v>
      </c>
      <c r="AJ25" s="380"/>
    </row>
    <row r="26" spans="1:36" s="84" customFormat="1" ht="13.9" customHeight="1">
      <c r="A26" s="548" t="s">
        <v>31</v>
      </c>
      <c r="B26" s="379">
        <v>3060010330</v>
      </c>
      <c r="C26" s="342"/>
      <c r="D26" s="347"/>
      <c r="E26" s="379">
        <f t="shared" si="16"/>
        <v>3060011330</v>
      </c>
      <c r="F26" s="380"/>
      <c r="G26" s="379">
        <f t="shared" si="17"/>
        <v>3060012330</v>
      </c>
      <c r="H26" s="380"/>
      <c r="I26" s="379">
        <f t="shared" si="18"/>
        <v>3060013330</v>
      </c>
      <c r="J26" s="380"/>
      <c r="K26" s="379">
        <f t="shared" si="19"/>
        <v>3060014330</v>
      </c>
      <c r="L26" s="380"/>
      <c r="M26" s="379">
        <f t="shared" si="20"/>
        <v>3060015330</v>
      </c>
      <c r="N26" s="380"/>
      <c r="O26" s="379">
        <f t="shared" si="21"/>
        <v>3060016330</v>
      </c>
      <c r="P26" s="380"/>
      <c r="Q26" s="379">
        <f t="shared" si="22"/>
        <v>3060017330</v>
      </c>
      <c r="R26" s="380"/>
      <c r="S26" s="379">
        <f t="shared" si="23"/>
        <v>3060018330</v>
      </c>
      <c r="T26" s="380"/>
      <c r="U26" s="379">
        <f t="shared" si="24"/>
        <v>3060021330</v>
      </c>
      <c r="V26" s="380"/>
      <c r="W26" s="379">
        <f t="shared" si="25"/>
        <v>3060022330</v>
      </c>
      <c r="X26" s="380"/>
      <c r="Y26" s="379">
        <f t="shared" si="26"/>
        <v>3060023330</v>
      </c>
      <c r="Z26" s="380"/>
      <c r="AA26" s="379">
        <f t="shared" si="27"/>
        <v>3060024330</v>
      </c>
      <c r="AB26" s="380"/>
      <c r="AC26" s="379">
        <f t="shared" si="28"/>
        <v>3060025330</v>
      </c>
      <c r="AD26" s="380"/>
      <c r="AE26" s="379">
        <f t="shared" si="29"/>
        <v>3060026330</v>
      </c>
      <c r="AF26" s="380"/>
      <c r="AG26" s="379">
        <f t="shared" si="30"/>
        <v>3060027330</v>
      </c>
      <c r="AH26" s="380"/>
      <c r="AI26" s="379">
        <f t="shared" si="31"/>
        <v>3060028330</v>
      </c>
      <c r="AJ26" s="380"/>
    </row>
    <row r="27" spans="1:36" s="84" customFormat="1" ht="13.9" customHeight="1">
      <c r="A27" s="548" t="s">
        <v>32</v>
      </c>
      <c r="B27" s="379">
        <v>3060010340</v>
      </c>
      <c r="C27" s="342"/>
      <c r="D27" s="347"/>
      <c r="E27" s="379">
        <f t="shared" si="16"/>
        <v>3060011340</v>
      </c>
      <c r="F27" s="380"/>
      <c r="G27" s="379">
        <f t="shared" si="17"/>
        <v>3060012340</v>
      </c>
      <c r="H27" s="380"/>
      <c r="I27" s="379">
        <f t="shared" si="18"/>
        <v>3060013340</v>
      </c>
      <c r="J27" s="380"/>
      <c r="K27" s="379">
        <f t="shared" si="19"/>
        <v>3060014340</v>
      </c>
      <c r="L27" s="380"/>
      <c r="M27" s="379">
        <f t="shared" si="20"/>
        <v>3060015340</v>
      </c>
      <c r="N27" s="380"/>
      <c r="O27" s="379">
        <f t="shared" si="21"/>
        <v>3060016340</v>
      </c>
      <c r="P27" s="380"/>
      <c r="Q27" s="379">
        <f t="shared" si="22"/>
        <v>3060017340</v>
      </c>
      <c r="R27" s="380"/>
      <c r="S27" s="379">
        <f t="shared" si="23"/>
        <v>3060018340</v>
      </c>
      <c r="T27" s="380"/>
      <c r="U27" s="379">
        <f t="shared" si="24"/>
        <v>3060021340</v>
      </c>
      <c r="V27" s="380"/>
      <c r="W27" s="379">
        <f t="shared" si="25"/>
        <v>3060022340</v>
      </c>
      <c r="X27" s="380"/>
      <c r="Y27" s="379">
        <f t="shared" si="26"/>
        <v>3060023340</v>
      </c>
      <c r="Z27" s="380"/>
      <c r="AA27" s="379">
        <f t="shared" si="27"/>
        <v>3060024340</v>
      </c>
      <c r="AB27" s="380"/>
      <c r="AC27" s="379">
        <f t="shared" si="28"/>
        <v>3060025340</v>
      </c>
      <c r="AD27" s="380"/>
      <c r="AE27" s="379">
        <f t="shared" si="29"/>
        <v>3060026340</v>
      </c>
      <c r="AF27" s="380"/>
      <c r="AG27" s="379">
        <f t="shared" si="30"/>
        <v>3060027340</v>
      </c>
      <c r="AH27" s="380"/>
      <c r="AI27" s="379">
        <f t="shared" si="31"/>
        <v>3060028340</v>
      </c>
      <c r="AJ27" s="380"/>
    </row>
    <row r="28" spans="1:36" s="84" customFormat="1" ht="13.9" customHeight="1">
      <c r="A28" s="548" t="s">
        <v>33</v>
      </c>
      <c r="B28" s="379">
        <v>3060010350</v>
      </c>
      <c r="C28" s="342"/>
      <c r="D28" s="347"/>
      <c r="E28" s="379">
        <f t="shared" si="16"/>
        <v>3060011350</v>
      </c>
      <c r="F28" s="380"/>
      <c r="G28" s="379">
        <f t="shared" si="17"/>
        <v>3060012350</v>
      </c>
      <c r="H28" s="380"/>
      <c r="I28" s="379">
        <f t="shared" si="18"/>
        <v>3060013350</v>
      </c>
      <c r="J28" s="380"/>
      <c r="K28" s="379">
        <f t="shared" si="19"/>
        <v>3060014350</v>
      </c>
      <c r="L28" s="380"/>
      <c r="M28" s="379">
        <f t="shared" si="20"/>
        <v>3060015350</v>
      </c>
      <c r="N28" s="380"/>
      <c r="O28" s="379">
        <f t="shared" si="21"/>
        <v>3060016350</v>
      </c>
      <c r="P28" s="380"/>
      <c r="Q28" s="379">
        <f t="shared" si="22"/>
        <v>3060017350</v>
      </c>
      <c r="R28" s="380"/>
      <c r="S28" s="379">
        <f t="shared" si="23"/>
        <v>3060018350</v>
      </c>
      <c r="T28" s="380"/>
      <c r="U28" s="379">
        <f t="shared" si="24"/>
        <v>3060021350</v>
      </c>
      <c r="V28" s="380"/>
      <c r="W28" s="379">
        <f t="shared" si="25"/>
        <v>3060022350</v>
      </c>
      <c r="X28" s="380"/>
      <c r="Y28" s="379">
        <f t="shared" si="26"/>
        <v>3060023350</v>
      </c>
      <c r="Z28" s="380"/>
      <c r="AA28" s="379">
        <f t="shared" si="27"/>
        <v>3060024350</v>
      </c>
      <c r="AB28" s="380"/>
      <c r="AC28" s="379">
        <f t="shared" si="28"/>
        <v>3060025350</v>
      </c>
      <c r="AD28" s="380"/>
      <c r="AE28" s="379">
        <f t="shared" si="29"/>
        <v>3060026350</v>
      </c>
      <c r="AF28" s="380"/>
      <c r="AG28" s="379">
        <f t="shared" si="30"/>
        <v>3060027350</v>
      </c>
      <c r="AH28" s="380"/>
      <c r="AI28" s="379">
        <f t="shared" si="31"/>
        <v>3060028350</v>
      </c>
      <c r="AJ28" s="380"/>
    </row>
    <row r="29" spans="1:36" s="84" customFormat="1" ht="13.9" customHeight="1">
      <c r="A29" s="548" t="s">
        <v>34</v>
      </c>
      <c r="B29" s="379">
        <v>3060010360</v>
      </c>
      <c r="C29" s="342"/>
      <c r="D29" s="347"/>
      <c r="E29" s="379">
        <f t="shared" si="16"/>
        <v>3060011360</v>
      </c>
      <c r="F29" s="380"/>
      <c r="G29" s="379">
        <f t="shared" si="17"/>
        <v>3060012360</v>
      </c>
      <c r="H29" s="380"/>
      <c r="I29" s="379">
        <f t="shared" si="18"/>
        <v>3060013360</v>
      </c>
      <c r="J29" s="380"/>
      <c r="K29" s="379">
        <f t="shared" si="19"/>
        <v>3060014360</v>
      </c>
      <c r="L29" s="380"/>
      <c r="M29" s="379">
        <f t="shared" si="20"/>
        <v>3060015360</v>
      </c>
      <c r="N29" s="380"/>
      <c r="O29" s="379">
        <f t="shared" si="21"/>
        <v>3060016360</v>
      </c>
      <c r="P29" s="380"/>
      <c r="Q29" s="379">
        <f t="shared" si="22"/>
        <v>3060017360</v>
      </c>
      <c r="R29" s="380"/>
      <c r="S29" s="379">
        <f t="shared" si="23"/>
        <v>3060018360</v>
      </c>
      <c r="T29" s="380"/>
      <c r="U29" s="379">
        <f t="shared" si="24"/>
        <v>3060021360</v>
      </c>
      <c r="V29" s="380"/>
      <c r="W29" s="379">
        <f t="shared" si="25"/>
        <v>3060022360</v>
      </c>
      <c r="X29" s="380"/>
      <c r="Y29" s="379">
        <f t="shared" si="26"/>
        <v>3060023360</v>
      </c>
      <c r="Z29" s="380"/>
      <c r="AA29" s="379">
        <f t="shared" si="27"/>
        <v>3060024360</v>
      </c>
      <c r="AB29" s="380"/>
      <c r="AC29" s="379">
        <f t="shared" si="28"/>
        <v>3060025360</v>
      </c>
      <c r="AD29" s="380"/>
      <c r="AE29" s="379">
        <f t="shared" si="29"/>
        <v>3060026360</v>
      </c>
      <c r="AF29" s="380"/>
      <c r="AG29" s="379">
        <f t="shared" si="30"/>
        <v>3060027360</v>
      </c>
      <c r="AH29" s="380"/>
      <c r="AI29" s="379">
        <f t="shared" si="31"/>
        <v>3060028360</v>
      </c>
      <c r="AJ29" s="380"/>
    </row>
    <row r="30" spans="1:36" s="84" customFormat="1" ht="13.9" customHeight="1">
      <c r="A30" s="548" t="s">
        <v>35</v>
      </c>
      <c r="B30" s="379">
        <v>3060010370</v>
      </c>
      <c r="C30" s="342"/>
      <c r="D30" s="347"/>
      <c r="E30" s="379">
        <f t="shared" si="16"/>
        <v>3060011370</v>
      </c>
      <c r="F30" s="380"/>
      <c r="G30" s="379">
        <f t="shared" si="17"/>
        <v>3060012370</v>
      </c>
      <c r="H30" s="380"/>
      <c r="I30" s="379">
        <f t="shared" si="18"/>
        <v>3060013370</v>
      </c>
      <c r="J30" s="380"/>
      <c r="K30" s="379">
        <f t="shared" si="19"/>
        <v>3060014370</v>
      </c>
      <c r="L30" s="380"/>
      <c r="M30" s="379">
        <f t="shared" si="20"/>
        <v>3060015370</v>
      </c>
      <c r="N30" s="380"/>
      <c r="O30" s="379">
        <f t="shared" si="21"/>
        <v>3060016370</v>
      </c>
      <c r="P30" s="380"/>
      <c r="Q30" s="379">
        <f t="shared" si="22"/>
        <v>3060017370</v>
      </c>
      <c r="R30" s="380"/>
      <c r="S30" s="379">
        <f t="shared" si="23"/>
        <v>3060018370</v>
      </c>
      <c r="T30" s="380"/>
      <c r="U30" s="379">
        <f t="shared" si="24"/>
        <v>3060021370</v>
      </c>
      <c r="V30" s="380"/>
      <c r="W30" s="379">
        <f t="shared" si="25"/>
        <v>3060022370</v>
      </c>
      <c r="X30" s="380"/>
      <c r="Y30" s="379">
        <f t="shared" si="26"/>
        <v>3060023370</v>
      </c>
      <c r="Z30" s="380"/>
      <c r="AA30" s="379">
        <f t="shared" si="27"/>
        <v>3060024370</v>
      </c>
      <c r="AB30" s="380"/>
      <c r="AC30" s="379">
        <f t="shared" si="28"/>
        <v>3060025370</v>
      </c>
      <c r="AD30" s="380"/>
      <c r="AE30" s="379">
        <f t="shared" si="29"/>
        <v>3060026370</v>
      </c>
      <c r="AF30" s="380"/>
      <c r="AG30" s="379">
        <f t="shared" si="30"/>
        <v>3060027370</v>
      </c>
      <c r="AH30" s="380"/>
      <c r="AI30" s="379">
        <f t="shared" si="31"/>
        <v>3060028370</v>
      </c>
      <c r="AJ30" s="380"/>
    </row>
    <row r="31" spans="1:36" s="84" customFormat="1" ht="13.9" customHeight="1">
      <c r="A31" s="548" t="s">
        <v>36</v>
      </c>
      <c r="B31" s="379">
        <v>3060010380</v>
      </c>
      <c r="C31" s="342"/>
      <c r="D31" s="347"/>
      <c r="E31" s="379">
        <f t="shared" si="16"/>
        <v>3060011380</v>
      </c>
      <c r="F31" s="380"/>
      <c r="G31" s="379">
        <f t="shared" si="17"/>
        <v>3060012380</v>
      </c>
      <c r="H31" s="380"/>
      <c r="I31" s="379">
        <f t="shared" si="18"/>
        <v>3060013380</v>
      </c>
      <c r="J31" s="380"/>
      <c r="K31" s="379">
        <f t="shared" si="19"/>
        <v>3060014380</v>
      </c>
      <c r="L31" s="380"/>
      <c r="M31" s="379">
        <f t="shared" si="20"/>
        <v>3060015380</v>
      </c>
      <c r="N31" s="380"/>
      <c r="O31" s="379">
        <f t="shared" si="21"/>
        <v>3060016380</v>
      </c>
      <c r="P31" s="380"/>
      <c r="Q31" s="379">
        <f t="shared" si="22"/>
        <v>3060017380</v>
      </c>
      <c r="R31" s="380"/>
      <c r="S31" s="379">
        <f t="shared" si="23"/>
        <v>3060018380</v>
      </c>
      <c r="T31" s="380"/>
      <c r="U31" s="379">
        <f t="shared" si="24"/>
        <v>3060021380</v>
      </c>
      <c r="V31" s="380"/>
      <c r="W31" s="379">
        <f t="shared" si="25"/>
        <v>3060022380</v>
      </c>
      <c r="X31" s="380"/>
      <c r="Y31" s="379">
        <f t="shared" si="26"/>
        <v>3060023380</v>
      </c>
      <c r="Z31" s="380"/>
      <c r="AA31" s="379">
        <f t="shared" si="27"/>
        <v>3060024380</v>
      </c>
      <c r="AB31" s="380"/>
      <c r="AC31" s="379">
        <f t="shared" si="28"/>
        <v>3060025380</v>
      </c>
      <c r="AD31" s="380"/>
      <c r="AE31" s="379">
        <f t="shared" si="29"/>
        <v>3060026380</v>
      </c>
      <c r="AF31" s="380"/>
      <c r="AG31" s="379">
        <f t="shared" si="30"/>
        <v>3060027380</v>
      </c>
      <c r="AH31" s="380"/>
      <c r="AI31" s="379">
        <f t="shared" si="31"/>
        <v>3060028380</v>
      </c>
      <c r="AJ31" s="380"/>
    </row>
    <row r="32" spans="1:36" s="114" customFormat="1" ht="13.9" customHeight="1">
      <c r="A32" s="428" t="s">
        <v>594</v>
      </c>
      <c r="B32" s="379">
        <v>3060010390</v>
      </c>
      <c r="C32" s="342"/>
      <c r="D32" s="553"/>
      <c r="E32" s="379">
        <f t="shared" si="16"/>
        <v>3060011390</v>
      </c>
      <c r="F32" s="380"/>
      <c r="G32" s="379">
        <f t="shared" si="17"/>
        <v>3060012390</v>
      </c>
      <c r="H32" s="380"/>
      <c r="I32" s="379">
        <f t="shared" si="18"/>
        <v>3060013390</v>
      </c>
      <c r="J32" s="380"/>
      <c r="K32" s="379">
        <f t="shared" si="19"/>
        <v>3060014390</v>
      </c>
      <c r="L32" s="380"/>
      <c r="M32" s="379">
        <f t="shared" si="20"/>
        <v>3060015390</v>
      </c>
      <c r="N32" s="380"/>
      <c r="O32" s="379">
        <f t="shared" si="21"/>
        <v>3060016390</v>
      </c>
      <c r="P32" s="380"/>
      <c r="Q32" s="379">
        <f t="shared" si="22"/>
        <v>3060017390</v>
      </c>
      <c r="R32" s="380"/>
      <c r="S32" s="379">
        <f t="shared" si="23"/>
        <v>3060018390</v>
      </c>
      <c r="T32" s="380"/>
      <c r="U32" s="379">
        <f t="shared" si="24"/>
        <v>3060021390</v>
      </c>
      <c r="V32" s="380"/>
      <c r="W32" s="379">
        <f t="shared" si="25"/>
        <v>3060022390</v>
      </c>
      <c r="X32" s="380"/>
      <c r="Y32" s="379">
        <f t="shared" si="26"/>
        <v>3060023390</v>
      </c>
      <c r="Z32" s="380"/>
      <c r="AA32" s="379">
        <f t="shared" si="27"/>
        <v>3060024390</v>
      </c>
      <c r="AB32" s="380"/>
      <c r="AC32" s="379">
        <f t="shared" si="28"/>
        <v>3060025390</v>
      </c>
      <c r="AD32" s="380"/>
      <c r="AE32" s="379">
        <f t="shared" si="29"/>
        <v>3060026390</v>
      </c>
      <c r="AF32" s="380"/>
      <c r="AG32" s="379">
        <f t="shared" si="30"/>
        <v>3060027390</v>
      </c>
      <c r="AH32" s="380"/>
      <c r="AI32" s="379">
        <f t="shared" si="31"/>
        <v>3060028390</v>
      </c>
      <c r="AJ32" s="380"/>
    </row>
    <row r="33" spans="1:36" s="84" customFormat="1" ht="13.9" customHeight="1">
      <c r="A33" s="548" t="s">
        <v>37</v>
      </c>
      <c r="B33" s="379">
        <v>3060010400</v>
      </c>
      <c r="C33" s="342"/>
      <c r="D33" s="347"/>
      <c r="E33" s="379">
        <f t="shared" si="16"/>
        <v>3060011400</v>
      </c>
      <c r="F33" s="380"/>
      <c r="G33" s="379">
        <f t="shared" si="17"/>
        <v>3060012400</v>
      </c>
      <c r="H33" s="380"/>
      <c r="I33" s="379">
        <f t="shared" si="18"/>
        <v>3060013400</v>
      </c>
      <c r="J33" s="380"/>
      <c r="K33" s="379">
        <f t="shared" si="19"/>
        <v>3060014400</v>
      </c>
      <c r="L33" s="380"/>
      <c r="M33" s="379">
        <f t="shared" si="20"/>
        <v>3060015400</v>
      </c>
      <c r="N33" s="380"/>
      <c r="O33" s="379">
        <f t="shared" si="21"/>
        <v>3060016400</v>
      </c>
      <c r="P33" s="380"/>
      <c r="Q33" s="379">
        <f t="shared" si="22"/>
        <v>3060017400</v>
      </c>
      <c r="R33" s="380"/>
      <c r="S33" s="379">
        <f t="shared" si="23"/>
        <v>3060018400</v>
      </c>
      <c r="T33" s="380"/>
      <c r="U33" s="379">
        <f t="shared" si="24"/>
        <v>3060021400</v>
      </c>
      <c r="V33" s="380"/>
      <c r="W33" s="379">
        <f t="shared" si="25"/>
        <v>3060022400</v>
      </c>
      <c r="X33" s="380"/>
      <c r="Y33" s="379">
        <f t="shared" si="26"/>
        <v>3060023400</v>
      </c>
      <c r="Z33" s="380"/>
      <c r="AA33" s="379">
        <f t="shared" si="27"/>
        <v>3060024400</v>
      </c>
      <c r="AB33" s="380"/>
      <c r="AC33" s="379">
        <f t="shared" si="28"/>
        <v>3060025400</v>
      </c>
      <c r="AD33" s="380"/>
      <c r="AE33" s="379">
        <f t="shared" si="29"/>
        <v>3060026400</v>
      </c>
      <c r="AF33" s="380"/>
      <c r="AG33" s="379">
        <f t="shared" si="30"/>
        <v>3060027400</v>
      </c>
      <c r="AH33" s="380"/>
      <c r="AI33" s="379">
        <f t="shared" si="31"/>
        <v>3060028400</v>
      </c>
      <c r="AJ33" s="380"/>
    </row>
    <row r="34" spans="1:36" s="84" customFormat="1" ht="13.9" customHeight="1">
      <c r="A34" s="530" t="s">
        <v>142</v>
      </c>
      <c r="B34" s="379">
        <v>3060010410</v>
      </c>
      <c r="C34" s="342"/>
      <c r="D34" s="554"/>
      <c r="E34" s="379">
        <f t="shared" si="16"/>
        <v>3060011410</v>
      </c>
      <c r="F34" s="380"/>
      <c r="G34" s="379">
        <f t="shared" si="17"/>
        <v>3060012410</v>
      </c>
      <c r="H34" s="380"/>
      <c r="I34" s="379">
        <f t="shared" si="18"/>
        <v>3060013410</v>
      </c>
      <c r="J34" s="380"/>
      <c r="K34" s="379">
        <f t="shared" si="19"/>
        <v>3060014410</v>
      </c>
      <c r="L34" s="380"/>
      <c r="M34" s="379">
        <f t="shared" si="20"/>
        <v>3060015410</v>
      </c>
      <c r="N34" s="380"/>
      <c r="O34" s="379">
        <f t="shared" si="21"/>
        <v>3060016410</v>
      </c>
      <c r="P34" s="380"/>
      <c r="Q34" s="379">
        <f t="shared" si="22"/>
        <v>3060017410</v>
      </c>
      <c r="R34" s="380"/>
      <c r="S34" s="379">
        <f t="shared" si="23"/>
        <v>3060018410</v>
      </c>
      <c r="T34" s="380"/>
      <c r="U34" s="379">
        <f t="shared" si="24"/>
        <v>3060021410</v>
      </c>
      <c r="V34" s="380"/>
      <c r="W34" s="379">
        <f t="shared" si="25"/>
        <v>3060022410</v>
      </c>
      <c r="X34" s="380"/>
      <c r="Y34" s="379">
        <f t="shared" si="26"/>
        <v>3060023410</v>
      </c>
      <c r="Z34" s="380"/>
      <c r="AA34" s="379">
        <f t="shared" si="27"/>
        <v>3060024410</v>
      </c>
      <c r="AB34" s="380"/>
      <c r="AC34" s="379">
        <f t="shared" si="28"/>
        <v>3060025410</v>
      </c>
      <c r="AD34" s="380"/>
      <c r="AE34" s="379">
        <f t="shared" si="29"/>
        <v>3060026410</v>
      </c>
      <c r="AF34" s="380"/>
      <c r="AG34" s="379">
        <f t="shared" si="30"/>
        <v>3060027410</v>
      </c>
      <c r="AH34" s="380"/>
      <c r="AI34" s="379">
        <f t="shared" si="31"/>
        <v>3060028410</v>
      </c>
      <c r="AJ34" s="380"/>
    </row>
    <row r="35" spans="1:36" s="373" customFormat="1" ht="13.9" customHeight="1">
      <c r="A35" s="432"/>
      <c r="B35" s="412"/>
      <c r="C35" s="266"/>
      <c r="D35" s="432"/>
      <c r="E35" s="412"/>
      <c r="F35" s="345"/>
      <c r="G35" s="412"/>
      <c r="H35" s="345"/>
      <c r="I35" s="412"/>
      <c r="J35" s="345"/>
      <c r="K35" s="412"/>
      <c r="L35" s="345"/>
      <c r="M35" s="412"/>
      <c r="N35" s="345"/>
      <c r="O35" s="412"/>
      <c r="P35" s="345"/>
      <c r="Q35" s="412"/>
      <c r="R35" s="345"/>
      <c r="S35" s="412"/>
      <c r="T35" s="345"/>
      <c r="U35" s="412"/>
      <c r="V35" s="345"/>
      <c r="W35" s="412"/>
      <c r="X35" s="345"/>
      <c r="Y35" s="412"/>
      <c r="Z35" s="345"/>
      <c r="AA35" s="412"/>
      <c r="AB35" s="345"/>
      <c r="AC35" s="412"/>
      <c r="AD35" s="345"/>
      <c r="AE35" s="412"/>
      <c r="AF35" s="345"/>
      <c r="AG35" s="412"/>
      <c r="AH35" s="345"/>
      <c r="AI35" s="412"/>
      <c r="AJ35" s="345"/>
    </row>
    <row r="36" spans="1:36" s="84" customFormat="1" ht="13.9" customHeight="1">
      <c r="A36" s="555" t="s">
        <v>500</v>
      </c>
      <c r="B36" s="431"/>
      <c r="C36" s="464"/>
      <c r="D36" s="372"/>
      <c r="E36" s="464"/>
      <c r="F36" s="464"/>
      <c r="G36" s="464"/>
      <c r="H36" s="464"/>
      <c r="I36" s="464"/>
      <c r="J36" s="464"/>
      <c r="K36" s="464"/>
      <c r="L36" s="464"/>
      <c r="M36" s="464"/>
      <c r="N36" s="464"/>
      <c r="O36" s="464"/>
      <c r="P36" s="464"/>
      <c r="Q36" s="464"/>
      <c r="R36" s="464"/>
      <c r="S36" s="464"/>
      <c r="T36" s="464"/>
      <c r="U36" s="464"/>
      <c r="V36" s="464"/>
      <c r="W36" s="464"/>
      <c r="X36" s="464"/>
      <c r="Y36" s="464"/>
      <c r="Z36" s="464"/>
      <c r="AA36" s="464"/>
      <c r="AB36" s="464"/>
      <c r="AC36" s="464"/>
      <c r="AD36" s="464"/>
      <c r="AE36" s="464"/>
      <c r="AF36" s="464"/>
      <c r="AG36" s="464"/>
      <c r="AH36" s="464"/>
      <c r="AI36" s="464"/>
      <c r="AJ36" s="464"/>
    </row>
    <row r="37" spans="1:36" s="84" customFormat="1" ht="13.9" customHeight="1">
      <c r="A37" s="548" t="s">
        <v>30</v>
      </c>
      <c r="B37" s="835"/>
      <c r="C37" s="836"/>
      <c r="D37" s="411"/>
      <c r="E37" s="835"/>
      <c r="F37" s="836"/>
      <c r="G37" s="379">
        <v>3060012220</v>
      </c>
      <c r="H37" s="380"/>
      <c r="I37" s="379">
        <f t="shared" ref="I37:I45" si="32">G37+1000</f>
        <v>3060013220</v>
      </c>
      <c r="J37" s="380"/>
      <c r="K37" s="379">
        <f t="shared" ref="K37:K45" si="33">I37+1000</f>
        <v>3060014220</v>
      </c>
      <c r="L37" s="380"/>
      <c r="M37" s="379">
        <f t="shared" ref="M37:M45" si="34">K37+1000</f>
        <v>3060015220</v>
      </c>
      <c r="N37" s="380"/>
      <c r="O37" s="379">
        <f t="shared" ref="O37:O45" si="35">M37+1000</f>
        <v>3060016220</v>
      </c>
      <c r="P37" s="380"/>
      <c r="Q37" s="835"/>
      <c r="R37" s="836"/>
      <c r="S37" s="835"/>
      <c r="T37" s="836"/>
      <c r="U37" s="835"/>
      <c r="V37" s="836"/>
      <c r="W37" s="379">
        <v>3060022220</v>
      </c>
      <c r="X37" s="380"/>
      <c r="Y37" s="379">
        <f t="shared" ref="Y37:Y45" si="36">W37+1000</f>
        <v>3060023220</v>
      </c>
      <c r="Z37" s="380"/>
      <c r="AA37" s="379">
        <f t="shared" ref="AA37:AA45" si="37">Y37+1000</f>
        <v>3060024220</v>
      </c>
      <c r="AB37" s="380"/>
      <c r="AC37" s="379">
        <f t="shared" ref="AC37:AC45" si="38">AA37+1000</f>
        <v>3060025220</v>
      </c>
      <c r="AD37" s="380"/>
      <c r="AE37" s="379">
        <f t="shared" ref="AE37:AE45" si="39">AC37+1000</f>
        <v>3060026220</v>
      </c>
      <c r="AF37" s="380"/>
      <c r="AG37" s="835"/>
      <c r="AH37" s="836"/>
      <c r="AI37" s="835"/>
      <c r="AJ37" s="836"/>
    </row>
    <row r="38" spans="1:36" s="84" customFormat="1" ht="13.9" customHeight="1">
      <c r="A38" s="548" t="s">
        <v>31</v>
      </c>
      <c r="B38" s="835"/>
      <c r="C38" s="836"/>
      <c r="D38" s="411"/>
      <c r="E38" s="835"/>
      <c r="F38" s="836"/>
      <c r="G38" s="379">
        <v>3060012230</v>
      </c>
      <c r="H38" s="380"/>
      <c r="I38" s="379">
        <f t="shared" si="32"/>
        <v>3060013230</v>
      </c>
      <c r="J38" s="380"/>
      <c r="K38" s="379">
        <f t="shared" si="33"/>
        <v>3060014230</v>
      </c>
      <c r="L38" s="380"/>
      <c r="M38" s="379">
        <f t="shared" si="34"/>
        <v>3060015230</v>
      </c>
      <c r="N38" s="380"/>
      <c r="O38" s="379">
        <f t="shared" si="35"/>
        <v>3060016230</v>
      </c>
      <c r="P38" s="380"/>
      <c r="Q38" s="835"/>
      <c r="R38" s="836"/>
      <c r="S38" s="835"/>
      <c r="T38" s="836"/>
      <c r="U38" s="835"/>
      <c r="V38" s="836"/>
      <c r="W38" s="379">
        <v>3060022230</v>
      </c>
      <c r="X38" s="380"/>
      <c r="Y38" s="379">
        <f t="shared" si="36"/>
        <v>3060023230</v>
      </c>
      <c r="Z38" s="380"/>
      <c r="AA38" s="379">
        <f t="shared" si="37"/>
        <v>3060024230</v>
      </c>
      <c r="AB38" s="380"/>
      <c r="AC38" s="379">
        <f t="shared" si="38"/>
        <v>3060025230</v>
      </c>
      <c r="AD38" s="380"/>
      <c r="AE38" s="379">
        <f t="shared" si="39"/>
        <v>3060026230</v>
      </c>
      <c r="AF38" s="380"/>
      <c r="AG38" s="835"/>
      <c r="AH38" s="836"/>
      <c r="AI38" s="835"/>
      <c r="AJ38" s="836"/>
    </row>
    <row r="39" spans="1:36" s="84" customFormat="1" ht="13.9" customHeight="1">
      <c r="A39" s="548" t="s">
        <v>32</v>
      </c>
      <c r="B39" s="835"/>
      <c r="C39" s="836"/>
      <c r="D39" s="411"/>
      <c r="E39" s="835"/>
      <c r="F39" s="836"/>
      <c r="G39" s="379">
        <v>3060012240</v>
      </c>
      <c r="H39" s="380"/>
      <c r="I39" s="379">
        <f t="shared" si="32"/>
        <v>3060013240</v>
      </c>
      <c r="J39" s="380"/>
      <c r="K39" s="379">
        <f t="shared" si="33"/>
        <v>3060014240</v>
      </c>
      <c r="L39" s="380"/>
      <c r="M39" s="379">
        <f t="shared" si="34"/>
        <v>3060015240</v>
      </c>
      <c r="N39" s="380"/>
      <c r="O39" s="379">
        <f t="shared" si="35"/>
        <v>3060016240</v>
      </c>
      <c r="P39" s="380"/>
      <c r="Q39" s="835"/>
      <c r="R39" s="836"/>
      <c r="S39" s="835"/>
      <c r="T39" s="836"/>
      <c r="U39" s="835"/>
      <c r="V39" s="836"/>
      <c r="W39" s="379">
        <v>3060022240</v>
      </c>
      <c r="X39" s="380"/>
      <c r="Y39" s="379">
        <f t="shared" si="36"/>
        <v>3060023240</v>
      </c>
      <c r="Z39" s="380"/>
      <c r="AA39" s="379">
        <f t="shared" si="37"/>
        <v>3060024240</v>
      </c>
      <c r="AB39" s="380"/>
      <c r="AC39" s="379">
        <f t="shared" si="38"/>
        <v>3060025240</v>
      </c>
      <c r="AD39" s="380"/>
      <c r="AE39" s="379">
        <f t="shared" si="39"/>
        <v>3060026240</v>
      </c>
      <c r="AF39" s="380"/>
      <c r="AG39" s="835"/>
      <c r="AH39" s="836"/>
      <c r="AI39" s="835"/>
      <c r="AJ39" s="836"/>
    </row>
    <row r="40" spans="1:36" s="84" customFormat="1" ht="13.9" customHeight="1">
      <c r="A40" s="548" t="s">
        <v>33</v>
      </c>
      <c r="B40" s="835"/>
      <c r="C40" s="836"/>
      <c r="D40" s="411"/>
      <c r="E40" s="835"/>
      <c r="F40" s="836"/>
      <c r="G40" s="379">
        <v>3060012250</v>
      </c>
      <c r="H40" s="380"/>
      <c r="I40" s="379">
        <f t="shared" si="32"/>
        <v>3060013250</v>
      </c>
      <c r="J40" s="380"/>
      <c r="K40" s="379">
        <f t="shared" si="33"/>
        <v>3060014250</v>
      </c>
      <c r="L40" s="380"/>
      <c r="M40" s="379">
        <f t="shared" si="34"/>
        <v>3060015250</v>
      </c>
      <c r="N40" s="380"/>
      <c r="O40" s="379">
        <f t="shared" si="35"/>
        <v>3060016250</v>
      </c>
      <c r="P40" s="380"/>
      <c r="Q40" s="835"/>
      <c r="R40" s="836"/>
      <c r="S40" s="835"/>
      <c r="T40" s="836"/>
      <c r="U40" s="835"/>
      <c r="V40" s="836"/>
      <c r="W40" s="379">
        <v>3060022250</v>
      </c>
      <c r="X40" s="380"/>
      <c r="Y40" s="379">
        <f t="shared" si="36"/>
        <v>3060023250</v>
      </c>
      <c r="Z40" s="380"/>
      <c r="AA40" s="379">
        <f t="shared" si="37"/>
        <v>3060024250</v>
      </c>
      <c r="AB40" s="380"/>
      <c r="AC40" s="379">
        <f t="shared" si="38"/>
        <v>3060025250</v>
      </c>
      <c r="AD40" s="380"/>
      <c r="AE40" s="379">
        <f t="shared" si="39"/>
        <v>3060026250</v>
      </c>
      <c r="AF40" s="380"/>
      <c r="AG40" s="835"/>
      <c r="AH40" s="836"/>
      <c r="AI40" s="835"/>
      <c r="AJ40" s="836"/>
    </row>
    <row r="41" spans="1:36" s="84" customFormat="1" ht="13.9" customHeight="1">
      <c r="A41" s="548" t="s">
        <v>34</v>
      </c>
      <c r="B41" s="835"/>
      <c r="C41" s="836"/>
      <c r="D41" s="411"/>
      <c r="E41" s="835"/>
      <c r="F41" s="836"/>
      <c r="G41" s="379">
        <v>3060012260</v>
      </c>
      <c r="H41" s="380"/>
      <c r="I41" s="379">
        <f t="shared" si="32"/>
        <v>3060013260</v>
      </c>
      <c r="J41" s="380"/>
      <c r="K41" s="379">
        <f t="shared" si="33"/>
        <v>3060014260</v>
      </c>
      <c r="L41" s="380"/>
      <c r="M41" s="379">
        <f t="shared" si="34"/>
        <v>3060015260</v>
      </c>
      <c r="N41" s="380"/>
      <c r="O41" s="379">
        <f t="shared" si="35"/>
        <v>3060016260</v>
      </c>
      <c r="P41" s="380"/>
      <c r="Q41" s="835"/>
      <c r="R41" s="836"/>
      <c r="S41" s="835"/>
      <c r="T41" s="836"/>
      <c r="U41" s="835"/>
      <c r="V41" s="836"/>
      <c r="W41" s="379">
        <v>3060022260</v>
      </c>
      <c r="X41" s="380"/>
      <c r="Y41" s="379">
        <f t="shared" si="36"/>
        <v>3060023260</v>
      </c>
      <c r="Z41" s="380"/>
      <c r="AA41" s="379">
        <f t="shared" si="37"/>
        <v>3060024260</v>
      </c>
      <c r="AB41" s="380"/>
      <c r="AC41" s="379">
        <f t="shared" si="38"/>
        <v>3060025260</v>
      </c>
      <c r="AD41" s="380"/>
      <c r="AE41" s="379">
        <f t="shared" si="39"/>
        <v>3060026260</v>
      </c>
      <c r="AF41" s="380"/>
      <c r="AG41" s="835"/>
      <c r="AH41" s="836"/>
      <c r="AI41" s="835"/>
      <c r="AJ41" s="836"/>
    </row>
    <row r="42" spans="1:36" s="84" customFormat="1" ht="13.9" customHeight="1">
      <c r="A42" s="548" t="s">
        <v>35</v>
      </c>
      <c r="B42" s="835"/>
      <c r="C42" s="836"/>
      <c r="D42" s="411"/>
      <c r="E42" s="835"/>
      <c r="F42" s="836"/>
      <c r="G42" s="379">
        <v>3060012270</v>
      </c>
      <c r="H42" s="380"/>
      <c r="I42" s="379">
        <f t="shared" si="32"/>
        <v>3060013270</v>
      </c>
      <c r="J42" s="380"/>
      <c r="K42" s="379">
        <f t="shared" si="33"/>
        <v>3060014270</v>
      </c>
      <c r="L42" s="380"/>
      <c r="M42" s="379">
        <f t="shared" si="34"/>
        <v>3060015270</v>
      </c>
      <c r="N42" s="380"/>
      <c r="O42" s="379">
        <f t="shared" si="35"/>
        <v>3060016270</v>
      </c>
      <c r="P42" s="380"/>
      <c r="Q42" s="835"/>
      <c r="R42" s="836"/>
      <c r="S42" s="835"/>
      <c r="T42" s="836"/>
      <c r="U42" s="835"/>
      <c r="V42" s="836"/>
      <c r="W42" s="379">
        <v>3060022270</v>
      </c>
      <c r="X42" s="380"/>
      <c r="Y42" s="379">
        <f t="shared" si="36"/>
        <v>3060023270</v>
      </c>
      <c r="Z42" s="380"/>
      <c r="AA42" s="379">
        <f t="shared" si="37"/>
        <v>3060024270</v>
      </c>
      <c r="AB42" s="380"/>
      <c r="AC42" s="379">
        <f t="shared" si="38"/>
        <v>3060025270</v>
      </c>
      <c r="AD42" s="380"/>
      <c r="AE42" s="379">
        <f t="shared" si="39"/>
        <v>3060026270</v>
      </c>
      <c r="AF42" s="380"/>
      <c r="AG42" s="835"/>
      <c r="AH42" s="836"/>
      <c r="AI42" s="835"/>
      <c r="AJ42" s="836"/>
    </row>
    <row r="43" spans="1:36" s="84" customFormat="1" ht="13.9" customHeight="1">
      <c r="A43" s="548" t="s">
        <v>36</v>
      </c>
      <c r="B43" s="835"/>
      <c r="C43" s="836"/>
      <c r="D43" s="411"/>
      <c r="E43" s="835"/>
      <c r="F43" s="836"/>
      <c r="G43" s="379">
        <v>3060012280</v>
      </c>
      <c r="H43" s="380"/>
      <c r="I43" s="379">
        <f t="shared" si="32"/>
        <v>3060013280</v>
      </c>
      <c r="J43" s="380"/>
      <c r="K43" s="379">
        <f t="shared" si="33"/>
        <v>3060014280</v>
      </c>
      <c r="L43" s="380"/>
      <c r="M43" s="379">
        <f t="shared" si="34"/>
        <v>3060015280</v>
      </c>
      <c r="N43" s="380"/>
      <c r="O43" s="379">
        <f t="shared" si="35"/>
        <v>3060016280</v>
      </c>
      <c r="P43" s="380"/>
      <c r="Q43" s="835"/>
      <c r="R43" s="836"/>
      <c r="S43" s="835"/>
      <c r="T43" s="836"/>
      <c r="U43" s="835"/>
      <c r="V43" s="836"/>
      <c r="W43" s="379">
        <v>3060022280</v>
      </c>
      <c r="X43" s="380"/>
      <c r="Y43" s="379">
        <f t="shared" si="36"/>
        <v>3060023280</v>
      </c>
      <c r="Z43" s="380"/>
      <c r="AA43" s="379">
        <f t="shared" si="37"/>
        <v>3060024280</v>
      </c>
      <c r="AB43" s="380"/>
      <c r="AC43" s="379">
        <f t="shared" si="38"/>
        <v>3060025280</v>
      </c>
      <c r="AD43" s="380"/>
      <c r="AE43" s="379">
        <f t="shared" si="39"/>
        <v>3060026280</v>
      </c>
      <c r="AF43" s="380"/>
      <c r="AG43" s="835"/>
      <c r="AH43" s="836"/>
      <c r="AI43" s="835"/>
      <c r="AJ43" s="836"/>
    </row>
    <row r="44" spans="1:36" s="84" customFormat="1" ht="13.9" customHeight="1">
      <c r="A44" s="428" t="s">
        <v>594</v>
      </c>
      <c r="B44" s="835"/>
      <c r="C44" s="836"/>
      <c r="D44" s="411"/>
      <c r="E44" s="835"/>
      <c r="F44" s="836"/>
      <c r="G44" s="379">
        <v>3060012290</v>
      </c>
      <c r="H44" s="380"/>
      <c r="I44" s="379">
        <f t="shared" si="32"/>
        <v>3060013290</v>
      </c>
      <c r="J44" s="380"/>
      <c r="K44" s="379">
        <f t="shared" si="33"/>
        <v>3060014290</v>
      </c>
      <c r="L44" s="380"/>
      <c r="M44" s="379">
        <f t="shared" si="34"/>
        <v>3060015290</v>
      </c>
      <c r="N44" s="380"/>
      <c r="O44" s="379">
        <f t="shared" si="35"/>
        <v>3060016290</v>
      </c>
      <c r="P44" s="380"/>
      <c r="Q44" s="835"/>
      <c r="R44" s="836"/>
      <c r="S44" s="835"/>
      <c r="T44" s="836"/>
      <c r="U44" s="835"/>
      <c r="V44" s="836"/>
      <c r="W44" s="379">
        <v>3060022290</v>
      </c>
      <c r="X44" s="380"/>
      <c r="Y44" s="379">
        <f t="shared" si="36"/>
        <v>3060023290</v>
      </c>
      <c r="Z44" s="380"/>
      <c r="AA44" s="379">
        <f t="shared" si="37"/>
        <v>3060024290</v>
      </c>
      <c r="AB44" s="380"/>
      <c r="AC44" s="379">
        <f t="shared" si="38"/>
        <v>3060025290</v>
      </c>
      <c r="AD44" s="380"/>
      <c r="AE44" s="379">
        <f t="shared" si="39"/>
        <v>3060026290</v>
      </c>
      <c r="AF44" s="380"/>
      <c r="AG44" s="835"/>
      <c r="AH44" s="836"/>
      <c r="AI44" s="835"/>
      <c r="AJ44" s="836"/>
    </row>
    <row r="45" spans="1:36" s="84" customFormat="1" ht="13.9" customHeight="1">
      <c r="A45" s="548" t="s">
        <v>37</v>
      </c>
      <c r="B45" s="835"/>
      <c r="C45" s="836"/>
      <c r="D45" s="411"/>
      <c r="E45" s="835"/>
      <c r="F45" s="836"/>
      <c r="G45" s="379">
        <v>3060012300</v>
      </c>
      <c r="H45" s="380"/>
      <c r="I45" s="379">
        <f t="shared" si="32"/>
        <v>3060013300</v>
      </c>
      <c r="J45" s="380"/>
      <c r="K45" s="379">
        <f t="shared" si="33"/>
        <v>3060014300</v>
      </c>
      <c r="L45" s="380"/>
      <c r="M45" s="379">
        <f t="shared" si="34"/>
        <v>3060015300</v>
      </c>
      <c r="N45" s="380"/>
      <c r="O45" s="379">
        <f t="shared" si="35"/>
        <v>3060016300</v>
      </c>
      <c r="P45" s="380"/>
      <c r="Q45" s="835"/>
      <c r="R45" s="836"/>
      <c r="S45" s="835"/>
      <c r="T45" s="836"/>
      <c r="U45" s="835"/>
      <c r="V45" s="836"/>
      <c r="W45" s="379">
        <v>3060022300</v>
      </c>
      <c r="X45" s="380"/>
      <c r="Y45" s="379">
        <f t="shared" si="36"/>
        <v>3060023300</v>
      </c>
      <c r="Z45" s="380"/>
      <c r="AA45" s="379">
        <f t="shared" si="37"/>
        <v>3060024300</v>
      </c>
      <c r="AB45" s="380"/>
      <c r="AC45" s="379">
        <f t="shared" si="38"/>
        <v>3060025300</v>
      </c>
      <c r="AD45" s="380"/>
      <c r="AE45" s="379">
        <f t="shared" si="39"/>
        <v>3060026300</v>
      </c>
      <c r="AF45" s="380"/>
      <c r="AG45" s="835"/>
      <c r="AH45" s="836"/>
      <c r="AI45" s="835"/>
      <c r="AJ45" s="836"/>
    </row>
    <row r="46" spans="1:36" s="84" customFormat="1" ht="13.9" customHeight="1">
      <c r="A46" s="464"/>
      <c r="B46" s="464"/>
      <c r="C46" s="464"/>
      <c r="D46" s="372"/>
      <c r="E46" s="464"/>
      <c r="F46" s="464"/>
      <c r="G46" s="464"/>
      <c r="H46" s="464"/>
      <c r="I46" s="464"/>
      <c r="J46" s="464"/>
      <c r="K46" s="464"/>
      <c r="L46" s="464"/>
      <c r="M46" s="464"/>
      <c r="N46" s="464"/>
      <c r="O46" s="464"/>
      <c r="P46" s="464"/>
      <c r="Q46" s="464"/>
      <c r="R46" s="464"/>
      <c r="S46" s="464"/>
      <c r="T46" s="464"/>
      <c r="U46" s="464"/>
      <c r="V46" s="464"/>
      <c r="W46" s="464"/>
      <c r="X46" s="464"/>
      <c r="Y46" s="464"/>
      <c r="Z46" s="464"/>
      <c r="AA46" s="464"/>
      <c r="AB46" s="464"/>
      <c r="AC46" s="464"/>
      <c r="AD46" s="464"/>
      <c r="AE46" s="464"/>
      <c r="AF46" s="464"/>
      <c r="AG46" s="464"/>
      <c r="AH46" s="464"/>
      <c r="AI46" s="464"/>
      <c r="AJ46" s="464"/>
    </row>
    <row r="47" spans="1:36" s="84" customFormat="1" ht="13.9" customHeight="1">
      <c r="A47" s="548" t="s">
        <v>30</v>
      </c>
      <c r="B47" s="379">
        <v>3060010010</v>
      </c>
      <c r="C47" s="342"/>
      <c r="D47" s="347"/>
      <c r="E47" s="379">
        <f t="shared" ref="E47:E56" si="40">B47+1000</f>
        <v>3060011010</v>
      </c>
      <c r="F47" s="380"/>
      <c r="G47" s="379">
        <f t="shared" ref="G47:G56" si="41">B47+2000</f>
        <v>3060012010</v>
      </c>
      <c r="H47" s="380"/>
      <c r="I47" s="379">
        <f t="shared" ref="I47:I56" si="42">B47+3000</f>
        <v>3060013010</v>
      </c>
      <c r="J47" s="380"/>
      <c r="K47" s="379">
        <f t="shared" ref="K47:K56" si="43">B47+4000</f>
        <v>3060014010</v>
      </c>
      <c r="L47" s="380"/>
      <c r="M47" s="379">
        <f t="shared" ref="M47:M56" si="44">K47+1000</f>
        <v>3060015010</v>
      </c>
      <c r="N47" s="380"/>
      <c r="O47" s="379">
        <f t="shared" ref="O47:O56" si="45">M47+1000</f>
        <v>3060016010</v>
      </c>
      <c r="P47" s="380"/>
      <c r="Q47" s="379">
        <f t="shared" ref="Q47:Q56" si="46">O47+1000</f>
        <v>3060017010</v>
      </c>
      <c r="R47" s="380"/>
      <c r="S47" s="379">
        <f t="shared" ref="S47:S56" si="47">Q47+1000</f>
        <v>3060018010</v>
      </c>
      <c r="T47" s="342"/>
      <c r="U47" s="379">
        <f t="shared" ref="U47:U56" si="48">B47+11000</f>
        <v>3060021010</v>
      </c>
      <c r="V47" s="380"/>
      <c r="W47" s="379">
        <f t="shared" ref="W47:W56" si="49">U47+1000</f>
        <v>3060022010</v>
      </c>
      <c r="X47" s="380"/>
      <c r="Y47" s="379">
        <f t="shared" ref="Y47:Y56" si="50">W47+1000</f>
        <v>3060023010</v>
      </c>
      <c r="Z47" s="380"/>
      <c r="AA47" s="379">
        <f t="shared" ref="AA47:AA56" si="51">Y47+1000</f>
        <v>3060024010</v>
      </c>
      <c r="AB47" s="380"/>
      <c r="AC47" s="379">
        <f t="shared" ref="AC47:AC56" si="52">AA47+1000</f>
        <v>3060025010</v>
      </c>
      <c r="AD47" s="380"/>
      <c r="AE47" s="379">
        <f t="shared" ref="AE47:AE56" si="53">AC47+1000</f>
        <v>3060026010</v>
      </c>
      <c r="AF47" s="380"/>
      <c r="AG47" s="379">
        <f t="shared" ref="AG47:AG56" si="54">AE47+1000</f>
        <v>3060027010</v>
      </c>
      <c r="AH47" s="380"/>
      <c r="AI47" s="379">
        <f t="shared" ref="AI47:AI56" si="55">AG47+1000</f>
        <v>3060028010</v>
      </c>
      <c r="AJ47" s="342"/>
    </row>
    <row r="48" spans="1:36" s="84" customFormat="1" ht="13.9" customHeight="1">
      <c r="A48" s="548" t="s">
        <v>31</v>
      </c>
      <c r="B48" s="379">
        <v>3060010020</v>
      </c>
      <c r="C48" s="342"/>
      <c r="D48" s="347"/>
      <c r="E48" s="379">
        <f t="shared" si="40"/>
        <v>3060011020</v>
      </c>
      <c r="F48" s="380"/>
      <c r="G48" s="379">
        <f t="shared" si="41"/>
        <v>3060012020</v>
      </c>
      <c r="H48" s="380"/>
      <c r="I48" s="379">
        <f t="shared" si="42"/>
        <v>3060013020</v>
      </c>
      <c r="J48" s="380"/>
      <c r="K48" s="379">
        <f t="shared" si="43"/>
        <v>3060014020</v>
      </c>
      <c r="L48" s="380"/>
      <c r="M48" s="379">
        <f t="shared" si="44"/>
        <v>3060015020</v>
      </c>
      <c r="N48" s="380"/>
      <c r="O48" s="379">
        <f t="shared" si="45"/>
        <v>3060016020</v>
      </c>
      <c r="P48" s="380"/>
      <c r="Q48" s="379">
        <f t="shared" si="46"/>
        <v>3060017020</v>
      </c>
      <c r="R48" s="380"/>
      <c r="S48" s="379">
        <f t="shared" si="47"/>
        <v>3060018020</v>
      </c>
      <c r="T48" s="342"/>
      <c r="U48" s="379">
        <f t="shared" si="48"/>
        <v>3060021020</v>
      </c>
      <c r="V48" s="380"/>
      <c r="W48" s="379">
        <f t="shared" si="49"/>
        <v>3060022020</v>
      </c>
      <c r="X48" s="380"/>
      <c r="Y48" s="379">
        <f t="shared" si="50"/>
        <v>3060023020</v>
      </c>
      <c r="Z48" s="380"/>
      <c r="AA48" s="379">
        <f t="shared" si="51"/>
        <v>3060024020</v>
      </c>
      <c r="AB48" s="380"/>
      <c r="AC48" s="379">
        <f t="shared" si="52"/>
        <v>3060025020</v>
      </c>
      <c r="AD48" s="380"/>
      <c r="AE48" s="379">
        <f t="shared" si="53"/>
        <v>3060026020</v>
      </c>
      <c r="AF48" s="380"/>
      <c r="AG48" s="379">
        <f t="shared" si="54"/>
        <v>3060027020</v>
      </c>
      <c r="AH48" s="380"/>
      <c r="AI48" s="379">
        <f t="shared" si="55"/>
        <v>3060028020</v>
      </c>
      <c r="AJ48" s="342"/>
    </row>
    <row r="49" spans="1:36" s="84" customFormat="1" ht="13.9" customHeight="1">
      <c r="A49" s="548" t="s">
        <v>32</v>
      </c>
      <c r="B49" s="379">
        <v>3060010030</v>
      </c>
      <c r="C49" s="342"/>
      <c r="D49" s="347"/>
      <c r="E49" s="379">
        <f t="shared" si="40"/>
        <v>3060011030</v>
      </c>
      <c r="F49" s="380"/>
      <c r="G49" s="379">
        <f t="shared" si="41"/>
        <v>3060012030</v>
      </c>
      <c r="H49" s="380"/>
      <c r="I49" s="379">
        <f t="shared" si="42"/>
        <v>3060013030</v>
      </c>
      <c r="J49" s="380"/>
      <c r="K49" s="379">
        <f t="shared" si="43"/>
        <v>3060014030</v>
      </c>
      <c r="L49" s="380"/>
      <c r="M49" s="379">
        <f t="shared" si="44"/>
        <v>3060015030</v>
      </c>
      <c r="N49" s="380"/>
      <c r="O49" s="379">
        <f t="shared" si="45"/>
        <v>3060016030</v>
      </c>
      <c r="P49" s="380"/>
      <c r="Q49" s="379">
        <f t="shared" si="46"/>
        <v>3060017030</v>
      </c>
      <c r="R49" s="380"/>
      <c r="S49" s="379">
        <f t="shared" si="47"/>
        <v>3060018030</v>
      </c>
      <c r="T49" s="342"/>
      <c r="U49" s="379">
        <f t="shared" si="48"/>
        <v>3060021030</v>
      </c>
      <c r="V49" s="380"/>
      <c r="W49" s="379">
        <f t="shared" si="49"/>
        <v>3060022030</v>
      </c>
      <c r="X49" s="380"/>
      <c r="Y49" s="379">
        <f t="shared" si="50"/>
        <v>3060023030</v>
      </c>
      <c r="Z49" s="380"/>
      <c r="AA49" s="379">
        <f t="shared" si="51"/>
        <v>3060024030</v>
      </c>
      <c r="AB49" s="380"/>
      <c r="AC49" s="379">
        <f t="shared" si="52"/>
        <v>3060025030</v>
      </c>
      <c r="AD49" s="380"/>
      <c r="AE49" s="379">
        <f t="shared" si="53"/>
        <v>3060026030</v>
      </c>
      <c r="AF49" s="380"/>
      <c r="AG49" s="379">
        <f t="shared" si="54"/>
        <v>3060027030</v>
      </c>
      <c r="AH49" s="380"/>
      <c r="AI49" s="379">
        <f t="shared" si="55"/>
        <v>3060028030</v>
      </c>
      <c r="AJ49" s="342"/>
    </row>
    <row r="50" spans="1:36" s="84" customFormat="1" ht="13.9" customHeight="1">
      <c r="A50" s="548" t="s">
        <v>33</v>
      </c>
      <c r="B50" s="379">
        <v>3060010040</v>
      </c>
      <c r="C50" s="342"/>
      <c r="D50" s="347"/>
      <c r="E50" s="379">
        <f t="shared" si="40"/>
        <v>3060011040</v>
      </c>
      <c r="F50" s="380"/>
      <c r="G50" s="379">
        <f t="shared" si="41"/>
        <v>3060012040</v>
      </c>
      <c r="H50" s="380"/>
      <c r="I50" s="379">
        <f t="shared" si="42"/>
        <v>3060013040</v>
      </c>
      <c r="J50" s="380"/>
      <c r="K50" s="379">
        <f t="shared" si="43"/>
        <v>3060014040</v>
      </c>
      <c r="L50" s="380"/>
      <c r="M50" s="379">
        <f t="shared" si="44"/>
        <v>3060015040</v>
      </c>
      <c r="N50" s="380"/>
      <c r="O50" s="379">
        <f t="shared" si="45"/>
        <v>3060016040</v>
      </c>
      <c r="P50" s="380"/>
      <c r="Q50" s="379">
        <f t="shared" si="46"/>
        <v>3060017040</v>
      </c>
      <c r="R50" s="380"/>
      <c r="S50" s="379">
        <f t="shared" si="47"/>
        <v>3060018040</v>
      </c>
      <c r="T50" s="342"/>
      <c r="U50" s="379">
        <f t="shared" si="48"/>
        <v>3060021040</v>
      </c>
      <c r="V50" s="380"/>
      <c r="W50" s="379">
        <f t="shared" si="49"/>
        <v>3060022040</v>
      </c>
      <c r="X50" s="380"/>
      <c r="Y50" s="379">
        <f t="shared" si="50"/>
        <v>3060023040</v>
      </c>
      <c r="Z50" s="380"/>
      <c r="AA50" s="379">
        <f t="shared" si="51"/>
        <v>3060024040</v>
      </c>
      <c r="AB50" s="380"/>
      <c r="AC50" s="379">
        <f t="shared" si="52"/>
        <v>3060025040</v>
      </c>
      <c r="AD50" s="380"/>
      <c r="AE50" s="379">
        <f t="shared" si="53"/>
        <v>3060026040</v>
      </c>
      <c r="AF50" s="380"/>
      <c r="AG50" s="379">
        <f t="shared" si="54"/>
        <v>3060027040</v>
      </c>
      <c r="AH50" s="380"/>
      <c r="AI50" s="379">
        <f t="shared" si="55"/>
        <v>3060028040</v>
      </c>
      <c r="AJ50" s="342"/>
    </row>
    <row r="51" spans="1:36" s="84" customFormat="1" ht="13.9" customHeight="1">
      <c r="A51" s="548" t="s">
        <v>34</v>
      </c>
      <c r="B51" s="379">
        <v>3060010050</v>
      </c>
      <c r="C51" s="342"/>
      <c r="D51" s="347"/>
      <c r="E51" s="379">
        <f t="shared" si="40"/>
        <v>3060011050</v>
      </c>
      <c r="F51" s="380"/>
      <c r="G51" s="379">
        <f t="shared" si="41"/>
        <v>3060012050</v>
      </c>
      <c r="H51" s="380"/>
      <c r="I51" s="379">
        <f t="shared" si="42"/>
        <v>3060013050</v>
      </c>
      <c r="J51" s="380"/>
      <c r="K51" s="379">
        <f t="shared" si="43"/>
        <v>3060014050</v>
      </c>
      <c r="L51" s="380"/>
      <c r="M51" s="379">
        <f t="shared" si="44"/>
        <v>3060015050</v>
      </c>
      <c r="N51" s="380"/>
      <c r="O51" s="379">
        <f t="shared" si="45"/>
        <v>3060016050</v>
      </c>
      <c r="P51" s="380"/>
      <c r="Q51" s="379">
        <f t="shared" si="46"/>
        <v>3060017050</v>
      </c>
      <c r="R51" s="380"/>
      <c r="S51" s="379">
        <f t="shared" si="47"/>
        <v>3060018050</v>
      </c>
      <c r="T51" s="342"/>
      <c r="U51" s="379">
        <f t="shared" si="48"/>
        <v>3060021050</v>
      </c>
      <c r="V51" s="380"/>
      <c r="W51" s="379">
        <f t="shared" si="49"/>
        <v>3060022050</v>
      </c>
      <c r="X51" s="380"/>
      <c r="Y51" s="379">
        <f t="shared" si="50"/>
        <v>3060023050</v>
      </c>
      <c r="Z51" s="380"/>
      <c r="AA51" s="379">
        <f t="shared" si="51"/>
        <v>3060024050</v>
      </c>
      <c r="AB51" s="380"/>
      <c r="AC51" s="379">
        <f t="shared" si="52"/>
        <v>3060025050</v>
      </c>
      <c r="AD51" s="380"/>
      <c r="AE51" s="379">
        <f t="shared" si="53"/>
        <v>3060026050</v>
      </c>
      <c r="AF51" s="380"/>
      <c r="AG51" s="379">
        <f t="shared" si="54"/>
        <v>3060027050</v>
      </c>
      <c r="AH51" s="380"/>
      <c r="AI51" s="379">
        <f t="shared" si="55"/>
        <v>3060028050</v>
      </c>
      <c r="AJ51" s="342"/>
    </row>
    <row r="52" spans="1:36" s="84" customFormat="1" ht="13.9" customHeight="1">
      <c r="A52" s="548" t="s">
        <v>35</v>
      </c>
      <c r="B52" s="379">
        <v>3060010060</v>
      </c>
      <c r="C52" s="342"/>
      <c r="D52" s="347"/>
      <c r="E52" s="379">
        <f t="shared" si="40"/>
        <v>3060011060</v>
      </c>
      <c r="F52" s="380"/>
      <c r="G52" s="379">
        <f t="shared" si="41"/>
        <v>3060012060</v>
      </c>
      <c r="H52" s="380"/>
      <c r="I52" s="379">
        <f t="shared" si="42"/>
        <v>3060013060</v>
      </c>
      <c r="J52" s="380"/>
      <c r="K52" s="379">
        <f t="shared" si="43"/>
        <v>3060014060</v>
      </c>
      <c r="L52" s="380"/>
      <c r="M52" s="379">
        <f t="shared" si="44"/>
        <v>3060015060</v>
      </c>
      <c r="N52" s="380"/>
      <c r="O52" s="379">
        <f t="shared" si="45"/>
        <v>3060016060</v>
      </c>
      <c r="P52" s="380"/>
      <c r="Q52" s="379">
        <f t="shared" si="46"/>
        <v>3060017060</v>
      </c>
      <c r="R52" s="380"/>
      <c r="S52" s="379">
        <f t="shared" si="47"/>
        <v>3060018060</v>
      </c>
      <c r="T52" s="342"/>
      <c r="U52" s="379">
        <f t="shared" si="48"/>
        <v>3060021060</v>
      </c>
      <c r="V52" s="380"/>
      <c r="W52" s="379">
        <f t="shared" si="49"/>
        <v>3060022060</v>
      </c>
      <c r="X52" s="380"/>
      <c r="Y52" s="379">
        <f t="shared" si="50"/>
        <v>3060023060</v>
      </c>
      <c r="Z52" s="380"/>
      <c r="AA52" s="379">
        <f t="shared" si="51"/>
        <v>3060024060</v>
      </c>
      <c r="AB52" s="380"/>
      <c r="AC52" s="379">
        <f t="shared" si="52"/>
        <v>3060025060</v>
      </c>
      <c r="AD52" s="380"/>
      <c r="AE52" s="379">
        <f t="shared" si="53"/>
        <v>3060026060</v>
      </c>
      <c r="AF52" s="380"/>
      <c r="AG52" s="379">
        <f t="shared" si="54"/>
        <v>3060027060</v>
      </c>
      <c r="AH52" s="380"/>
      <c r="AI52" s="379">
        <f t="shared" si="55"/>
        <v>3060028060</v>
      </c>
      <c r="AJ52" s="342"/>
    </row>
    <row r="53" spans="1:36" s="84" customFormat="1" ht="13.9" customHeight="1">
      <c r="A53" s="548" t="s">
        <v>36</v>
      </c>
      <c r="B53" s="379">
        <v>3060010070</v>
      </c>
      <c r="C53" s="342"/>
      <c r="D53" s="347"/>
      <c r="E53" s="379">
        <f t="shared" si="40"/>
        <v>3060011070</v>
      </c>
      <c r="F53" s="380"/>
      <c r="G53" s="379">
        <f t="shared" si="41"/>
        <v>3060012070</v>
      </c>
      <c r="H53" s="380"/>
      <c r="I53" s="379">
        <f t="shared" si="42"/>
        <v>3060013070</v>
      </c>
      <c r="J53" s="380"/>
      <c r="K53" s="379">
        <f t="shared" si="43"/>
        <v>3060014070</v>
      </c>
      <c r="L53" s="380"/>
      <c r="M53" s="379">
        <f t="shared" si="44"/>
        <v>3060015070</v>
      </c>
      <c r="N53" s="380"/>
      <c r="O53" s="379">
        <f t="shared" si="45"/>
        <v>3060016070</v>
      </c>
      <c r="P53" s="380"/>
      <c r="Q53" s="379">
        <f t="shared" si="46"/>
        <v>3060017070</v>
      </c>
      <c r="R53" s="380"/>
      <c r="S53" s="379">
        <f t="shared" si="47"/>
        <v>3060018070</v>
      </c>
      <c r="T53" s="342"/>
      <c r="U53" s="379">
        <f t="shared" si="48"/>
        <v>3060021070</v>
      </c>
      <c r="V53" s="380"/>
      <c r="W53" s="379">
        <f t="shared" si="49"/>
        <v>3060022070</v>
      </c>
      <c r="X53" s="380"/>
      <c r="Y53" s="379">
        <f t="shared" si="50"/>
        <v>3060023070</v>
      </c>
      <c r="Z53" s="380"/>
      <c r="AA53" s="379">
        <f t="shared" si="51"/>
        <v>3060024070</v>
      </c>
      <c r="AB53" s="380"/>
      <c r="AC53" s="379">
        <f t="shared" si="52"/>
        <v>3060025070</v>
      </c>
      <c r="AD53" s="380"/>
      <c r="AE53" s="379">
        <f t="shared" si="53"/>
        <v>3060026070</v>
      </c>
      <c r="AF53" s="380"/>
      <c r="AG53" s="379">
        <f t="shared" si="54"/>
        <v>3060027070</v>
      </c>
      <c r="AH53" s="380"/>
      <c r="AI53" s="379">
        <f t="shared" si="55"/>
        <v>3060028070</v>
      </c>
      <c r="AJ53" s="342"/>
    </row>
    <row r="54" spans="1:36" s="114" customFormat="1" ht="13.9" customHeight="1">
      <c r="A54" s="428" t="s">
        <v>594</v>
      </c>
      <c r="B54" s="379">
        <v>3060010080</v>
      </c>
      <c r="C54" s="342"/>
      <c r="D54" s="553"/>
      <c r="E54" s="379">
        <f t="shared" si="40"/>
        <v>3060011080</v>
      </c>
      <c r="F54" s="380"/>
      <c r="G54" s="379">
        <f t="shared" si="41"/>
        <v>3060012080</v>
      </c>
      <c r="H54" s="380"/>
      <c r="I54" s="379">
        <f t="shared" si="42"/>
        <v>3060013080</v>
      </c>
      <c r="J54" s="380"/>
      <c r="K54" s="379">
        <f t="shared" si="43"/>
        <v>3060014080</v>
      </c>
      <c r="L54" s="380"/>
      <c r="M54" s="379">
        <f t="shared" si="44"/>
        <v>3060015080</v>
      </c>
      <c r="N54" s="380"/>
      <c r="O54" s="379">
        <f t="shared" si="45"/>
        <v>3060016080</v>
      </c>
      <c r="P54" s="380"/>
      <c r="Q54" s="379">
        <f t="shared" si="46"/>
        <v>3060017080</v>
      </c>
      <c r="R54" s="380"/>
      <c r="S54" s="379">
        <f t="shared" si="47"/>
        <v>3060018080</v>
      </c>
      <c r="T54" s="342"/>
      <c r="U54" s="379">
        <f t="shared" si="48"/>
        <v>3060021080</v>
      </c>
      <c r="V54" s="380"/>
      <c r="W54" s="379">
        <f t="shared" si="49"/>
        <v>3060022080</v>
      </c>
      <c r="X54" s="380"/>
      <c r="Y54" s="379">
        <f t="shared" si="50"/>
        <v>3060023080</v>
      </c>
      <c r="Z54" s="380"/>
      <c r="AA54" s="379">
        <f t="shared" si="51"/>
        <v>3060024080</v>
      </c>
      <c r="AB54" s="380"/>
      <c r="AC54" s="379">
        <f t="shared" si="52"/>
        <v>3060025080</v>
      </c>
      <c r="AD54" s="380"/>
      <c r="AE54" s="379">
        <f t="shared" si="53"/>
        <v>3060026080</v>
      </c>
      <c r="AF54" s="380"/>
      <c r="AG54" s="379">
        <f t="shared" si="54"/>
        <v>3060027080</v>
      </c>
      <c r="AH54" s="380"/>
      <c r="AI54" s="379">
        <f t="shared" si="55"/>
        <v>3060028080</v>
      </c>
      <c r="AJ54" s="342"/>
    </row>
    <row r="55" spans="1:36" s="84" customFormat="1" ht="13.9" customHeight="1">
      <c r="A55" s="548" t="s">
        <v>37</v>
      </c>
      <c r="B55" s="379">
        <v>3060010090</v>
      </c>
      <c r="C55" s="342"/>
      <c r="D55" s="347"/>
      <c r="E55" s="379">
        <f t="shared" si="40"/>
        <v>3060011090</v>
      </c>
      <c r="F55" s="380"/>
      <c r="G55" s="379">
        <f t="shared" si="41"/>
        <v>3060012090</v>
      </c>
      <c r="H55" s="380"/>
      <c r="I55" s="379">
        <f t="shared" si="42"/>
        <v>3060013090</v>
      </c>
      <c r="J55" s="380"/>
      <c r="K55" s="379">
        <f t="shared" si="43"/>
        <v>3060014090</v>
      </c>
      <c r="L55" s="380"/>
      <c r="M55" s="379">
        <f t="shared" si="44"/>
        <v>3060015090</v>
      </c>
      <c r="N55" s="380"/>
      <c r="O55" s="379">
        <f t="shared" si="45"/>
        <v>3060016090</v>
      </c>
      <c r="P55" s="380"/>
      <c r="Q55" s="379">
        <f t="shared" si="46"/>
        <v>3060017090</v>
      </c>
      <c r="R55" s="380"/>
      <c r="S55" s="379">
        <f t="shared" si="47"/>
        <v>3060018090</v>
      </c>
      <c r="T55" s="342"/>
      <c r="U55" s="379">
        <f t="shared" si="48"/>
        <v>3060021090</v>
      </c>
      <c r="V55" s="380"/>
      <c r="W55" s="379">
        <f t="shared" si="49"/>
        <v>3060022090</v>
      </c>
      <c r="X55" s="380"/>
      <c r="Y55" s="379">
        <f t="shared" si="50"/>
        <v>3060023090</v>
      </c>
      <c r="Z55" s="380"/>
      <c r="AA55" s="379">
        <f t="shared" si="51"/>
        <v>3060024090</v>
      </c>
      <c r="AB55" s="380"/>
      <c r="AC55" s="379">
        <f t="shared" si="52"/>
        <v>3060025090</v>
      </c>
      <c r="AD55" s="380"/>
      <c r="AE55" s="379">
        <f t="shared" si="53"/>
        <v>3060026090</v>
      </c>
      <c r="AF55" s="380"/>
      <c r="AG55" s="379">
        <f t="shared" si="54"/>
        <v>3060027090</v>
      </c>
      <c r="AH55" s="380"/>
      <c r="AI55" s="379">
        <f t="shared" si="55"/>
        <v>3060028090</v>
      </c>
      <c r="AJ55" s="342"/>
    </row>
    <row r="56" spans="1:36" s="84" customFormat="1" ht="13.9" customHeight="1">
      <c r="A56" s="530" t="s">
        <v>11</v>
      </c>
      <c r="B56" s="379">
        <v>3060010100</v>
      </c>
      <c r="C56" s="342"/>
      <c r="D56" s="554"/>
      <c r="E56" s="379">
        <f t="shared" si="40"/>
        <v>3060011100</v>
      </c>
      <c r="F56" s="389"/>
      <c r="G56" s="379">
        <f t="shared" si="41"/>
        <v>3060012100</v>
      </c>
      <c r="H56" s="389"/>
      <c r="I56" s="379">
        <f t="shared" si="42"/>
        <v>3060013100</v>
      </c>
      <c r="J56" s="389"/>
      <c r="K56" s="379">
        <f t="shared" si="43"/>
        <v>3060014100</v>
      </c>
      <c r="L56" s="389"/>
      <c r="M56" s="379">
        <f t="shared" si="44"/>
        <v>3060015100</v>
      </c>
      <c r="N56" s="389"/>
      <c r="O56" s="379">
        <f t="shared" si="45"/>
        <v>3060016100</v>
      </c>
      <c r="P56" s="389"/>
      <c r="Q56" s="379">
        <f t="shared" si="46"/>
        <v>3060017100</v>
      </c>
      <c r="R56" s="389"/>
      <c r="S56" s="379">
        <f t="shared" si="47"/>
        <v>3060018100</v>
      </c>
      <c r="T56" s="389"/>
      <c r="U56" s="379">
        <f t="shared" si="48"/>
        <v>3060021100</v>
      </c>
      <c r="V56" s="389"/>
      <c r="W56" s="379">
        <f t="shared" si="49"/>
        <v>3060022100</v>
      </c>
      <c r="X56" s="389"/>
      <c r="Y56" s="379">
        <f t="shared" si="50"/>
        <v>3060023100</v>
      </c>
      <c r="Z56" s="389"/>
      <c r="AA56" s="379">
        <f t="shared" si="51"/>
        <v>3060024100</v>
      </c>
      <c r="AB56" s="389"/>
      <c r="AC56" s="379">
        <f t="shared" si="52"/>
        <v>3060025100</v>
      </c>
      <c r="AD56" s="389"/>
      <c r="AE56" s="379">
        <f t="shared" si="53"/>
        <v>3060026100</v>
      </c>
      <c r="AF56" s="389"/>
      <c r="AG56" s="379">
        <f t="shared" si="54"/>
        <v>3060027100</v>
      </c>
      <c r="AH56" s="389"/>
      <c r="AI56" s="379">
        <f t="shared" si="55"/>
        <v>3060028100</v>
      </c>
      <c r="AJ56" s="389"/>
    </row>
    <row r="57" spans="1:36" s="84" customFormat="1" ht="13.9" customHeight="1">
      <c r="A57" s="404" t="s">
        <v>628</v>
      </c>
      <c r="B57" s="432"/>
      <c r="C57" s="432"/>
      <c r="D57" s="432"/>
      <c r="E57" s="464"/>
      <c r="F57" s="432"/>
      <c r="G57" s="432"/>
      <c r="H57" s="432"/>
      <c r="I57" s="432"/>
      <c r="J57" s="432"/>
      <c r="K57" s="432"/>
      <c r="L57" s="432"/>
      <c r="M57" s="432"/>
      <c r="N57" s="432"/>
      <c r="O57" s="432"/>
      <c r="P57" s="432"/>
      <c r="Q57" s="432"/>
      <c r="R57" s="432"/>
      <c r="S57" s="432"/>
      <c r="T57" s="432"/>
      <c r="U57" s="432"/>
      <c r="V57" s="432"/>
      <c r="W57" s="432"/>
      <c r="X57" s="432"/>
      <c r="Y57" s="432"/>
      <c r="Z57" s="432"/>
      <c r="AA57" s="432"/>
      <c r="AB57" s="432"/>
      <c r="AC57" s="432"/>
      <c r="AD57" s="432"/>
      <c r="AE57" s="432"/>
      <c r="AF57" s="432"/>
      <c r="AG57" s="432"/>
      <c r="AH57" s="432"/>
      <c r="AI57" s="432"/>
      <c r="AJ57" s="432"/>
    </row>
    <row r="58" spans="1:36" s="373" customFormat="1" ht="13.9" customHeight="1">
      <c r="A58" s="404"/>
      <c r="B58" s="432"/>
      <c r="C58" s="432"/>
      <c r="D58" s="432"/>
      <c r="E58" s="464"/>
      <c r="F58" s="432"/>
      <c r="G58" s="432"/>
      <c r="H58" s="432"/>
      <c r="I58" s="432"/>
      <c r="J58" s="432"/>
      <c r="K58" s="432"/>
      <c r="L58" s="432"/>
      <c r="M58" s="432"/>
      <c r="N58" s="432"/>
      <c r="O58" s="432"/>
      <c r="P58" s="432"/>
      <c r="Q58" s="432"/>
      <c r="R58" s="432"/>
      <c r="S58" s="432"/>
      <c r="T58" s="432"/>
      <c r="U58" s="432"/>
      <c r="V58" s="432"/>
      <c r="W58" s="432"/>
      <c r="X58" s="432"/>
      <c r="Y58" s="432"/>
      <c r="Z58" s="432"/>
      <c r="AA58" s="432"/>
      <c r="AB58" s="432"/>
      <c r="AC58" s="432"/>
      <c r="AD58" s="432"/>
      <c r="AE58" s="432"/>
      <c r="AF58" s="432"/>
      <c r="AG58" s="432"/>
      <c r="AH58" s="432"/>
      <c r="AI58" s="432"/>
      <c r="AJ58" s="432"/>
    </row>
    <row r="59" spans="1:36" s="84" customFormat="1" ht="13.9" customHeight="1">
      <c r="A59" s="538" t="s">
        <v>506</v>
      </c>
      <c r="B59" s="539"/>
      <c r="C59" s="464"/>
      <c r="D59" s="372"/>
      <c r="E59" s="464"/>
      <c r="F59" s="464"/>
      <c r="G59" s="464"/>
      <c r="H59" s="464"/>
      <c r="I59" s="464"/>
      <c r="J59" s="464"/>
      <c r="K59" s="464"/>
      <c r="L59" s="464"/>
      <c r="M59" s="464"/>
      <c r="N59" s="464"/>
      <c r="O59" s="464"/>
      <c r="P59" s="464"/>
      <c r="Q59" s="464"/>
      <c r="R59" s="464"/>
      <c r="S59" s="464"/>
      <c r="T59" s="464"/>
      <c r="U59" s="464"/>
      <c r="V59" s="464"/>
      <c r="W59" s="464"/>
      <c r="X59" s="464"/>
      <c r="Y59" s="464"/>
      <c r="Z59" s="464"/>
      <c r="AA59" s="464"/>
      <c r="AB59" s="464"/>
      <c r="AC59" s="464"/>
      <c r="AD59" s="464"/>
      <c r="AE59" s="464"/>
      <c r="AF59" s="464"/>
      <c r="AG59" s="464"/>
      <c r="AH59" s="464"/>
      <c r="AI59" s="464"/>
      <c r="AJ59" s="464"/>
    </row>
    <row r="60" spans="1:36" s="84" customFormat="1" ht="13.9" customHeight="1">
      <c r="A60" s="556" t="s">
        <v>143</v>
      </c>
      <c r="B60" s="544">
        <v>1</v>
      </c>
      <c r="C60" s="544">
        <v>2</v>
      </c>
      <c r="D60" s="873">
        <v>3</v>
      </c>
      <c r="E60" s="873"/>
      <c r="F60" s="544">
        <v>4</v>
      </c>
      <c r="G60" s="544">
        <v>5</v>
      </c>
      <c r="H60" s="544">
        <v>10</v>
      </c>
      <c r="I60" s="118"/>
      <c r="J60" s="464"/>
      <c r="K60" s="104"/>
      <c r="L60" s="372"/>
      <c r="M60" s="104"/>
      <c r="N60" s="372"/>
      <c r="O60" s="104"/>
      <c r="P60" s="372"/>
      <c r="Q60" s="104"/>
      <c r="R60" s="372"/>
      <c r="S60" s="104"/>
      <c r="T60" s="464"/>
      <c r="U60" s="104"/>
      <c r="V60" s="464"/>
      <c r="W60" s="104"/>
      <c r="X60" s="464"/>
      <c r="Y60" s="104"/>
      <c r="Z60" s="464"/>
      <c r="AA60" s="104"/>
      <c r="AB60" s="464"/>
      <c r="AC60" s="104"/>
      <c r="AD60" s="464"/>
      <c r="AE60" s="104"/>
      <c r="AF60" s="464"/>
      <c r="AG60" s="104"/>
      <c r="AH60" s="464"/>
      <c r="AI60" s="104"/>
      <c r="AJ60" s="464"/>
    </row>
    <row r="61" spans="1:36" s="84" customFormat="1" ht="13.9" customHeight="1">
      <c r="A61" s="529" t="s">
        <v>30</v>
      </c>
      <c r="B61" s="534">
        <v>2.5000000000000001E-3</v>
      </c>
      <c r="C61" s="534">
        <v>2.5000000000000001E-3</v>
      </c>
      <c r="D61" s="870">
        <v>5.0000000000000001E-3</v>
      </c>
      <c r="E61" s="870"/>
      <c r="F61" s="534">
        <v>5.0000000000000001E-3</v>
      </c>
      <c r="G61" s="534">
        <v>0.01</v>
      </c>
      <c r="H61" s="534">
        <v>1.2500000000000001E-2</v>
      </c>
      <c r="I61" s="535"/>
      <c r="J61" s="464"/>
      <c r="K61" s="109"/>
      <c r="L61" s="372"/>
      <c r="M61" s="109"/>
      <c r="N61" s="372"/>
      <c r="O61" s="109"/>
      <c r="P61" s="372"/>
      <c r="Q61" s="109"/>
      <c r="R61" s="372"/>
      <c r="S61" s="109"/>
      <c r="T61" s="464"/>
      <c r="U61" s="109"/>
      <c r="V61" s="464"/>
      <c r="W61" s="109"/>
      <c r="X61" s="464"/>
      <c r="Y61" s="109"/>
      <c r="Z61" s="464"/>
      <c r="AA61" s="109"/>
      <c r="AB61" s="464"/>
      <c r="AC61" s="109"/>
      <c r="AD61" s="464"/>
      <c r="AE61" s="109"/>
      <c r="AF61" s="464"/>
      <c r="AG61" s="109"/>
      <c r="AH61" s="464"/>
      <c r="AI61" s="109"/>
      <c r="AJ61" s="464"/>
    </row>
    <row r="62" spans="1:36" s="84" customFormat="1" ht="13.9" customHeight="1">
      <c r="A62" s="529" t="s">
        <v>31</v>
      </c>
      <c r="B62" s="534">
        <v>2.5000000000000001E-3</v>
      </c>
      <c r="C62" s="534">
        <v>5.0000000000000001E-3</v>
      </c>
      <c r="D62" s="870">
        <v>7.4999999999999997E-3</v>
      </c>
      <c r="E62" s="870"/>
      <c r="F62" s="534">
        <v>0.01</v>
      </c>
      <c r="G62" s="534">
        <v>1.2500000000000001E-2</v>
      </c>
      <c r="H62" s="534">
        <v>1.7500000000000002E-2</v>
      </c>
      <c r="I62" s="535"/>
      <c r="J62" s="464"/>
      <c r="K62" s="109"/>
      <c r="L62" s="372"/>
      <c r="M62" s="109"/>
      <c r="N62" s="372"/>
      <c r="O62" s="109"/>
      <c r="P62" s="372"/>
      <c r="Q62" s="109"/>
      <c r="R62" s="372"/>
      <c r="S62" s="109"/>
      <c r="T62" s="464"/>
      <c r="U62" s="109"/>
      <c r="V62" s="464"/>
      <c r="W62" s="109"/>
      <c r="X62" s="464"/>
      <c r="Y62" s="109"/>
      <c r="Z62" s="464"/>
      <c r="AA62" s="109"/>
      <c r="AB62" s="464"/>
      <c r="AC62" s="109"/>
      <c r="AD62" s="464"/>
      <c r="AE62" s="109"/>
      <c r="AF62" s="464"/>
      <c r="AG62" s="109"/>
      <c r="AH62" s="464"/>
      <c r="AI62" s="109"/>
      <c r="AJ62" s="464"/>
    </row>
    <row r="63" spans="1:36" s="84" customFormat="1" ht="13.9" customHeight="1">
      <c r="A63" s="529" t="s">
        <v>32</v>
      </c>
      <c r="B63" s="534">
        <v>7.4999999999999997E-3</v>
      </c>
      <c r="C63" s="534">
        <v>0.01</v>
      </c>
      <c r="D63" s="870">
        <v>1.4999999999999999E-2</v>
      </c>
      <c r="E63" s="870"/>
      <c r="F63" s="534">
        <v>1.7500000000000002E-2</v>
      </c>
      <c r="G63" s="534">
        <v>0.02</v>
      </c>
      <c r="H63" s="534">
        <v>0.03</v>
      </c>
      <c r="I63" s="535"/>
      <c r="J63" s="464"/>
      <c r="K63" s="109"/>
      <c r="L63" s="372"/>
      <c r="M63" s="109"/>
      <c r="N63" s="372"/>
      <c r="O63" s="109"/>
      <c r="P63" s="372"/>
      <c r="Q63" s="109"/>
      <c r="R63" s="372"/>
      <c r="S63" s="109"/>
      <c r="T63" s="464"/>
      <c r="U63" s="109"/>
      <c r="V63" s="464"/>
      <c r="W63" s="109"/>
      <c r="X63" s="464"/>
      <c r="Y63" s="109"/>
      <c r="Z63" s="464"/>
      <c r="AA63" s="109"/>
      <c r="AB63" s="464"/>
      <c r="AC63" s="109"/>
      <c r="AD63" s="464"/>
      <c r="AE63" s="109"/>
      <c r="AF63" s="464"/>
      <c r="AG63" s="109"/>
      <c r="AH63" s="464"/>
      <c r="AI63" s="109"/>
      <c r="AJ63" s="464"/>
    </row>
    <row r="64" spans="1:36" s="84" customFormat="1" ht="13.9" customHeight="1">
      <c r="A64" s="529" t="s">
        <v>33</v>
      </c>
      <c r="B64" s="534">
        <v>1.4999999999999999E-2</v>
      </c>
      <c r="C64" s="534">
        <v>2.75E-2</v>
      </c>
      <c r="D64" s="870">
        <v>3.2500000000000001E-2</v>
      </c>
      <c r="E64" s="870"/>
      <c r="F64" s="534">
        <v>3.7499999999999999E-2</v>
      </c>
      <c r="G64" s="534">
        <v>0.04</v>
      </c>
      <c r="H64" s="534">
        <v>4.7500000000000001E-2</v>
      </c>
      <c r="I64" s="535"/>
      <c r="J64" s="464"/>
      <c r="K64" s="109"/>
      <c r="L64" s="372"/>
      <c r="M64" s="109"/>
      <c r="N64" s="372"/>
      <c r="O64" s="109"/>
      <c r="P64" s="372"/>
      <c r="Q64" s="109"/>
      <c r="R64" s="372"/>
      <c r="S64" s="109"/>
      <c r="T64" s="464"/>
      <c r="U64" s="109"/>
      <c r="V64" s="464"/>
      <c r="W64" s="109"/>
      <c r="X64" s="464"/>
      <c r="Y64" s="109"/>
      <c r="Z64" s="464"/>
      <c r="AA64" s="109"/>
      <c r="AB64" s="464"/>
      <c r="AC64" s="109"/>
      <c r="AD64" s="464"/>
      <c r="AE64" s="109"/>
      <c r="AF64" s="464"/>
      <c r="AG64" s="109"/>
      <c r="AH64" s="464"/>
      <c r="AI64" s="109"/>
      <c r="AJ64" s="464"/>
    </row>
    <row r="65" spans="1:36" s="84" customFormat="1" ht="13.9" customHeight="1">
      <c r="A65" s="529" t="s">
        <v>34</v>
      </c>
      <c r="B65" s="534">
        <v>3.7499999999999999E-2</v>
      </c>
      <c r="C65" s="534">
        <v>0.06</v>
      </c>
      <c r="D65" s="870">
        <v>7.2499999999999995E-2</v>
      </c>
      <c r="E65" s="870"/>
      <c r="F65" s="534">
        <v>7.7499999999999999E-2</v>
      </c>
      <c r="G65" s="534">
        <v>0.08</v>
      </c>
      <c r="H65" s="534">
        <v>0.08</v>
      </c>
      <c r="I65" s="535"/>
      <c r="J65" s="464"/>
      <c r="K65" s="109"/>
      <c r="L65" s="372"/>
      <c r="M65" s="109"/>
      <c r="N65" s="372"/>
      <c r="O65" s="109"/>
      <c r="P65" s="372"/>
      <c r="Q65" s="109"/>
      <c r="R65" s="372"/>
      <c r="S65" s="109"/>
      <c r="T65" s="464"/>
      <c r="U65" s="109"/>
      <c r="V65" s="464"/>
      <c r="W65" s="109"/>
      <c r="X65" s="464"/>
      <c r="Y65" s="109"/>
      <c r="Z65" s="464"/>
      <c r="AA65" s="109"/>
      <c r="AB65" s="464"/>
      <c r="AC65" s="109"/>
      <c r="AD65" s="464"/>
      <c r="AE65" s="109"/>
      <c r="AF65" s="464"/>
      <c r="AG65" s="109"/>
      <c r="AH65" s="464"/>
      <c r="AI65" s="109"/>
      <c r="AJ65" s="464"/>
    </row>
    <row r="66" spans="1:36" s="84" customFormat="1" ht="13.9" customHeight="1">
      <c r="A66" s="529" t="s">
        <v>35</v>
      </c>
      <c r="B66" s="534">
        <v>7.4999999999999997E-2</v>
      </c>
      <c r="C66" s="534">
        <v>0.1</v>
      </c>
      <c r="D66" s="870">
        <v>0.105</v>
      </c>
      <c r="E66" s="870"/>
      <c r="F66" s="534">
        <v>0.105</v>
      </c>
      <c r="G66" s="534">
        <v>0.105</v>
      </c>
      <c r="H66" s="534">
        <v>0.105</v>
      </c>
      <c r="I66" s="535"/>
      <c r="J66" s="464"/>
      <c r="K66" s="109"/>
      <c r="L66" s="372"/>
      <c r="M66" s="109"/>
      <c r="N66" s="372"/>
      <c r="O66" s="109"/>
      <c r="P66" s="372"/>
      <c r="Q66" s="109"/>
      <c r="R66" s="372"/>
      <c r="S66" s="109"/>
      <c r="T66" s="464"/>
      <c r="U66" s="109"/>
      <c r="V66" s="464"/>
      <c r="W66" s="109"/>
      <c r="X66" s="464"/>
      <c r="Y66" s="109"/>
      <c r="Z66" s="464"/>
      <c r="AA66" s="109"/>
      <c r="AB66" s="464"/>
      <c r="AC66" s="109"/>
      <c r="AD66" s="464"/>
      <c r="AE66" s="109"/>
      <c r="AF66" s="464"/>
      <c r="AG66" s="109"/>
      <c r="AH66" s="464"/>
      <c r="AI66" s="109"/>
      <c r="AJ66" s="464"/>
    </row>
    <row r="67" spans="1:36" s="84" customFormat="1" ht="13.9" customHeight="1">
      <c r="A67" s="529" t="s">
        <v>36</v>
      </c>
      <c r="B67" s="534">
        <v>0.155</v>
      </c>
      <c r="C67" s="534">
        <v>0.18</v>
      </c>
      <c r="D67" s="870">
        <v>0.18</v>
      </c>
      <c r="E67" s="870"/>
      <c r="F67" s="534">
        <v>0.18</v>
      </c>
      <c r="G67" s="534">
        <v>0.18</v>
      </c>
      <c r="H67" s="534">
        <v>0.18</v>
      </c>
      <c r="I67" s="535"/>
      <c r="J67" s="464"/>
      <c r="K67" s="109"/>
      <c r="L67" s="372"/>
      <c r="M67" s="109"/>
      <c r="N67" s="372"/>
      <c r="O67" s="109"/>
      <c r="P67" s="372"/>
      <c r="Q67" s="109"/>
      <c r="R67" s="372"/>
      <c r="S67" s="109"/>
      <c r="T67" s="464"/>
      <c r="U67" s="109"/>
      <c r="V67" s="464"/>
      <c r="W67" s="109"/>
      <c r="X67" s="464"/>
      <c r="Y67" s="109"/>
      <c r="Z67" s="464"/>
      <c r="AA67" s="109"/>
      <c r="AB67" s="464"/>
      <c r="AC67" s="109"/>
      <c r="AD67" s="464"/>
      <c r="AE67" s="109"/>
      <c r="AF67" s="464"/>
      <c r="AG67" s="109"/>
      <c r="AH67" s="464"/>
      <c r="AI67" s="109"/>
      <c r="AJ67" s="464"/>
    </row>
    <row r="68" spans="1:36" s="84" customFormat="1" ht="13.9" customHeight="1">
      <c r="A68" s="428" t="s">
        <v>595</v>
      </c>
      <c r="B68" s="557">
        <v>0.18</v>
      </c>
      <c r="C68" s="557">
        <v>0.18</v>
      </c>
      <c r="D68" s="871">
        <v>0.18</v>
      </c>
      <c r="E68" s="872"/>
      <c r="F68" s="557">
        <v>0.18</v>
      </c>
      <c r="G68" s="557">
        <v>0.18</v>
      </c>
      <c r="H68" s="557">
        <v>0.18</v>
      </c>
      <c r="I68" s="535"/>
      <c r="J68" s="464"/>
      <c r="K68" s="109"/>
      <c r="L68" s="372"/>
      <c r="M68" s="109"/>
      <c r="N68" s="372"/>
      <c r="O68" s="109"/>
      <c r="P68" s="372"/>
      <c r="Q68" s="109"/>
      <c r="R68" s="372"/>
      <c r="S68" s="109"/>
      <c r="T68" s="464"/>
      <c r="U68" s="109"/>
      <c r="V68" s="464"/>
      <c r="W68" s="109"/>
      <c r="X68" s="464"/>
      <c r="Y68" s="109"/>
      <c r="Z68" s="464"/>
      <c r="AA68" s="109"/>
      <c r="AB68" s="464"/>
      <c r="AC68" s="109"/>
      <c r="AD68" s="464"/>
      <c r="AE68" s="109"/>
      <c r="AF68" s="464"/>
      <c r="AG68" s="109"/>
      <c r="AH68" s="464"/>
      <c r="AI68" s="109"/>
      <c r="AJ68" s="464"/>
    </row>
    <row r="69" spans="1:36" s="84" customFormat="1" ht="13.9" customHeight="1">
      <c r="A69" s="498" t="s">
        <v>37</v>
      </c>
      <c r="B69" s="534">
        <v>0.06</v>
      </c>
      <c r="C69" s="534">
        <v>0.06</v>
      </c>
      <c r="D69" s="870">
        <v>0.06</v>
      </c>
      <c r="E69" s="870"/>
      <c r="F69" s="534">
        <v>0.06</v>
      </c>
      <c r="G69" s="534">
        <v>0.06</v>
      </c>
      <c r="H69" s="534">
        <v>0.06</v>
      </c>
      <c r="I69" s="535"/>
      <c r="J69" s="464"/>
      <c r="K69" s="109"/>
      <c r="L69" s="372"/>
      <c r="M69" s="109"/>
      <c r="N69" s="372"/>
      <c r="O69" s="109"/>
      <c r="P69" s="372"/>
      <c r="Q69" s="109"/>
      <c r="R69" s="372"/>
      <c r="S69" s="109"/>
      <c r="T69" s="464"/>
      <c r="U69" s="109"/>
      <c r="V69" s="464"/>
      <c r="W69" s="109"/>
      <c r="X69" s="464"/>
      <c r="Y69" s="109"/>
      <c r="Z69" s="464"/>
      <c r="AA69" s="109"/>
      <c r="AB69" s="464"/>
      <c r="AC69" s="109"/>
      <c r="AD69" s="464"/>
      <c r="AE69" s="109"/>
      <c r="AF69" s="464"/>
      <c r="AG69" s="109"/>
      <c r="AH69" s="464"/>
      <c r="AI69" s="109"/>
      <c r="AJ69" s="464"/>
    </row>
    <row r="70" spans="1:36" s="84" customFormat="1" ht="13.9" customHeight="1">
      <c r="K70" s="67"/>
      <c r="L70" s="67"/>
      <c r="M70" s="67"/>
      <c r="N70" s="67"/>
      <c r="O70" s="67"/>
      <c r="P70" s="67"/>
      <c r="Q70" s="67"/>
      <c r="R70" s="67"/>
      <c r="S70" s="67"/>
      <c r="U70" s="67"/>
      <c r="W70" s="67"/>
      <c r="Y70" s="67"/>
      <c r="AA70" s="67"/>
      <c r="AC70" s="67"/>
      <c r="AE70" s="67"/>
      <c r="AG70" s="67"/>
      <c r="AI70" s="67"/>
      <c r="AJ70" s="728" t="s">
        <v>690</v>
      </c>
    </row>
    <row r="71" spans="1:36" s="84" customFormat="1" ht="13.9" customHeight="1">
      <c r="AJ71" s="38" t="s">
        <v>173</v>
      </c>
    </row>
    <row r="72" spans="1:36" s="84" customFormat="1" ht="13.9" customHeight="1"/>
    <row r="73" spans="1:36" s="84" customFormat="1" ht="13.9" customHeight="1"/>
    <row r="74" spans="1:36" s="84" customFormat="1" ht="13.9" customHeight="1"/>
    <row r="75" spans="1:36" s="84" customFormat="1" ht="13.9" customHeight="1"/>
    <row r="76" spans="1:36" s="84" customFormat="1" ht="13.9" customHeight="1"/>
    <row r="77" spans="1:36" s="84" customFormat="1" ht="13.9" customHeight="1"/>
    <row r="78" spans="1:36" s="84" customFormat="1" ht="13.9" customHeight="1"/>
    <row r="79" spans="1:36" s="84" customFormat="1" ht="13.9" customHeight="1"/>
  </sheetData>
  <customSheetViews>
    <customSheetView guid="{7C10E70B-CA2F-4DD3-A65F-D2F324708369}" fitToPage="1">
      <selection activeCell="A5" sqref="A5:AJ5"/>
      <pageMargins left="0.7" right="0.7" top="0.75" bottom="0.75" header="0.3" footer="0.3"/>
      <pageSetup scale="65" orientation="landscape" r:id="rId1"/>
    </customSheetView>
    <customSheetView guid="{10071406-5415-425D-948E-2D821A4F8DEB}" showPageBreaks="1" fitToPage="1" printArea="1">
      <selection activeCell="A40" sqref="A40"/>
      <pageMargins left="0.7" right="0.7" top="0.75" bottom="0.75" header="0.3" footer="0.3"/>
      <pageSetup scale="65" orientation="landscape" r:id="rId2"/>
    </customSheetView>
  </customSheetViews>
  <mergeCells count="96">
    <mergeCell ref="AG44:AH44"/>
    <mergeCell ref="AI44:AJ44"/>
    <mergeCell ref="B44:C44"/>
    <mergeCell ref="E44:F44"/>
    <mergeCell ref="Q44:R44"/>
    <mergeCell ref="S44:T44"/>
    <mergeCell ref="U44:V44"/>
    <mergeCell ref="D66:E66"/>
    <mergeCell ref="D67:E67"/>
    <mergeCell ref="D68:E68"/>
    <mergeCell ref="D69:E69"/>
    <mergeCell ref="D60:E60"/>
    <mergeCell ref="D61:E61"/>
    <mergeCell ref="D62:E62"/>
    <mergeCell ref="D63:E63"/>
    <mergeCell ref="D64:E64"/>
    <mergeCell ref="D65:E65"/>
    <mergeCell ref="AI45:AJ45"/>
    <mergeCell ref="B45:C45"/>
    <mergeCell ref="E45:F45"/>
    <mergeCell ref="Q45:R45"/>
    <mergeCell ref="S45:T45"/>
    <mergeCell ref="U45:V45"/>
    <mergeCell ref="AG45:AH45"/>
    <mergeCell ref="AI42:AJ42"/>
    <mergeCell ref="B43:C43"/>
    <mergeCell ref="E43:F43"/>
    <mergeCell ref="Q43:R43"/>
    <mergeCell ref="S43:T43"/>
    <mergeCell ref="U43:V43"/>
    <mergeCell ref="AG43:AH43"/>
    <mergeCell ref="AI43:AJ43"/>
    <mergeCell ref="B42:C42"/>
    <mergeCell ref="E42:F42"/>
    <mergeCell ref="Q42:R42"/>
    <mergeCell ref="S42:T42"/>
    <mergeCell ref="U42:V42"/>
    <mergeCell ref="AG42:AH42"/>
    <mergeCell ref="AI40:AJ40"/>
    <mergeCell ref="B41:C41"/>
    <mergeCell ref="E41:F41"/>
    <mergeCell ref="Q41:R41"/>
    <mergeCell ref="S41:T41"/>
    <mergeCell ref="U41:V41"/>
    <mergeCell ref="AG41:AH41"/>
    <mergeCell ref="AI41:AJ41"/>
    <mergeCell ref="B40:C40"/>
    <mergeCell ref="E40:F40"/>
    <mergeCell ref="Q40:R40"/>
    <mergeCell ref="S40:T40"/>
    <mergeCell ref="U40:V40"/>
    <mergeCell ref="AG40:AH40"/>
    <mergeCell ref="AI38:AJ38"/>
    <mergeCell ref="B39:C39"/>
    <mergeCell ref="E39:F39"/>
    <mergeCell ref="Q39:R39"/>
    <mergeCell ref="S39:T39"/>
    <mergeCell ref="U39:V39"/>
    <mergeCell ref="AG39:AH39"/>
    <mergeCell ref="AI39:AJ39"/>
    <mergeCell ref="B38:C38"/>
    <mergeCell ref="E38:F38"/>
    <mergeCell ref="Q38:R38"/>
    <mergeCell ref="S38:T38"/>
    <mergeCell ref="U38:V38"/>
    <mergeCell ref="AG38:AH38"/>
    <mergeCell ref="B37:C37"/>
    <mergeCell ref="E37:F37"/>
    <mergeCell ref="Q37:R37"/>
    <mergeCell ref="S37:T37"/>
    <mergeCell ref="U37:V37"/>
    <mergeCell ref="AG37:AH37"/>
    <mergeCell ref="AI37:AJ37"/>
    <mergeCell ref="AA10:AB10"/>
    <mergeCell ref="AC10:AD10"/>
    <mergeCell ref="AE10:AF10"/>
    <mergeCell ref="AG10:AH10"/>
    <mergeCell ref="AI10:AJ10"/>
    <mergeCell ref="Y10:Z10"/>
    <mergeCell ref="B10:C10"/>
    <mergeCell ref="E10:F10"/>
    <mergeCell ref="G10:H10"/>
    <mergeCell ref="I10:J10"/>
    <mergeCell ref="K10:L10"/>
    <mergeCell ref="M10:N10"/>
    <mergeCell ref="O10:P10"/>
    <mergeCell ref="Q10:R10"/>
    <mergeCell ref="S10:T10"/>
    <mergeCell ref="U10:V10"/>
    <mergeCell ref="W10:X10"/>
    <mergeCell ref="A4:AJ4"/>
    <mergeCell ref="A5:AJ5"/>
    <mergeCell ref="A6:AJ6"/>
    <mergeCell ref="A7:AJ7"/>
    <mergeCell ref="E9:T9"/>
    <mergeCell ref="U9:AJ9"/>
  </mergeCells>
  <printOptions horizontalCentered="1"/>
  <pageMargins left="0.39370078740157483" right="0.39370078740157483" top="0.39370078740157483" bottom="0.39370078740157483" header="0.39370078740157483" footer="0.39370078740157483"/>
  <pageSetup paperSize="5" scale="45" orientation="landscape" r:id="rId3"/>
  <drawing r:id="rId4"/>
  <legacyDrawingHF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5">
    <pageSetUpPr fitToPage="1"/>
  </sheetPr>
  <dimension ref="A1:AB68"/>
  <sheetViews>
    <sheetView showGridLines="0" zoomScaleNormal="100" workbookViewId="0">
      <selection activeCell="S69" sqref="S69"/>
    </sheetView>
  </sheetViews>
  <sheetFormatPr defaultColWidth="9.140625" defaultRowHeight="14.25"/>
  <cols>
    <col min="1" max="1" width="8.5703125" style="51" customWidth="1"/>
    <col min="2" max="2" width="16.28515625" style="51" customWidth="1"/>
    <col min="3" max="3" width="8.5703125" style="51" customWidth="1"/>
    <col min="4" max="4" width="12.7109375" style="51" customWidth="1"/>
    <col min="5" max="5" width="8.5703125" style="51" customWidth="1"/>
    <col min="6" max="6" width="12.7109375" style="51" customWidth="1"/>
    <col min="7" max="7" width="8.5703125" style="51" customWidth="1"/>
    <col min="8" max="8" width="12.7109375" style="51" customWidth="1"/>
    <col min="9" max="9" width="8.5703125" style="51" customWidth="1"/>
    <col min="10" max="10" width="12.7109375" style="51" customWidth="1"/>
    <col min="11" max="11" width="14.140625" style="51" bestFit="1" customWidth="1"/>
    <col min="12" max="12" width="8.5703125" style="51" customWidth="1"/>
    <col min="13" max="13" width="12.7109375" style="51" customWidth="1"/>
    <col min="14" max="14" width="8.5703125" style="51" customWidth="1"/>
    <col min="15" max="17" width="12.7109375" style="51" customWidth="1"/>
    <col min="18" max="18" width="8.5703125" style="51" customWidth="1"/>
    <col min="19" max="19" width="12.7109375" style="51" customWidth="1"/>
    <col min="20" max="20" width="8.5703125" style="51" customWidth="1"/>
    <col min="21" max="21" width="12.7109375" style="51" customWidth="1"/>
    <col min="22" max="22" width="8.5703125" style="51" customWidth="1"/>
    <col min="23" max="23" width="12.7109375" style="51" customWidth="1"/>
    <col min="24" max="24" width="14.140625" style="51" bestFit="1" customWidth="1"/>
    <col min="25" max="25" width="8.5703125" style="51" customWidth="1"/>
    <col min="26" max="26" width="12.7109375" style="51" customWidth="1"/>
    <col min="27" max="27" width="8.5703125" style="51" customWidth="1"/>
    <col min="28" max="28" width="12.7109375" style="51" customWidth="1"/>
    <col min="29" max="16384" width="9.140625" style="51"/>
  </cols>
  <sheetData>
    <row r="1" spans="1:28" ht="21.6" customHeight="1">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450" t="s">
        <v>526</v>
      </c>
    </row>
    <row r="2" spans="1:28" ht="27" customHeight="1">
      <c r="B2" s="368"/>
      <c r="C2" s="629"/>
      <c r="D2" s="629"/>
      <c r="E2" s="629"/>
      <c r="F2" s="368"/>
      <c r="G2" s="368"/>
      <c r="H2" s="368"/>
      <c r="I2" s="368"/>
      <c r="J2" s="368"/>
      <c r="K2" s="368"/>
      <c r="L2" s="368"/>
      <c r="M2" s="368"/>
      <c r="N2" s="368"/>
      <c r="O2" s="368"/>
      <c r="P2" s="368"/>
      <c r="Q2" s="368"/>
      <c r="R2" s="368"/>
      <c r="S2" s="368"/>
      <c r="T2" s="368"/>
      <c r="U2" s="368"/>
      <c r="V2" s="368"/>
      <c r="W2" s="368"/>
      <c r="X2" s="368"/>
      <c r="Y2" s="368"/>
      <c r="Z2" s="368"/>
      <c r="AA2" s="368"/>
      <c r="AB2" s="450"/>
    </row>
    <row r="3" spans="1:28" s="83" customFormat="1" ht="18" customHeight="1">
      <c r="A3" s="479" t="s">
        <v>538</v>
      </c>
      <c r="B3" s="526"/>
      <c r="C3" s="365"/>
      <c r="D3" s="365"/>
      <c r="E3" s="365"/>
      <c r="F3" s="365"/>
      <c r="G3" s="365"/>
      <c r="H3" s="365"/>
      <c r="I3" s="365"/>
      <c r="J3" s="365"/>
      <c r="K3" s="365"/>
      <c r="L3" s="365"/>
      <c r="M3" s="365"/>
      <c r="N3" s="365"/>
      <c r="O3" s="365"/>
      <c r="P3" s="365"/>
      <c r="Q3" s="365"/>
      <c r="R3" s="365"/>
      <c r="S3" s="365"/>
      <c r="T3" s="365"/>
      <c r="U3" s="365"/>
      <c r="V3" s="365"/>
      <c r="W3" s="365"/>
      <c r="X3" s="365"/>
      <c r="Y3" s="365"/>
      <c r="Z3" s="365"/>
      <c r="AA3" s="526"/>
      <c r="AB3" s="481" t="s">
        <v>536</v>
      </c>
    </row>
    <row r="4" spans="1:28" s="369" customFormat="1" ht="15.6" customHeight="1">
      <c r="A4" s="822" t="s">
        <v>174</v>
      </c>
      <c r="B4" s="822"/>
      <c r="C4" s="822"/>
      <c r="D4" s="822"/>
      <c r="E4" s="822"/>
      <c r="F4" s="822"/>
      <c r="G4" s="822"/>
      <c r="H4" s="822"/>
      <c r="I4" s="822"/>
      <c r="J4" s="822"/>
      <c r="K4" s="822"/>
      <c r="L4" s="822"/>
      <c r="M4" s="822"/>
      <c r="N4" s="822"/>
      <c r="O4" s="822"/>
      <c r="P4" s="822"/>
      <c r="Q4" s="822"/>
      <c r="R4" s="822"/>
      <c r="S4" s="822"/>
      <c r="T4" s="822"/>
      <c r="U4" s="822"/>
      <c r="V4" s="822"/>
      <c r="W4" s="822"/>
      <c r="X4" s="822"/>
      <c r="Y4" s="822"/>
      <c r="Z4" s="822"/>
      <c r="AA4" s="822"/>
      <c r="AB4" s="822"/>
    </row>
    <row r="5" spans="1:28" s="368" customFormat="1" ht="18">
      <c r="A5" s="824" t="s">
        <v>121</v>
      </c>
      <c r="B5" s="824"/>
      <c r="C5" s="824"/>
      <c r="D5" s="824"/>
      <c r="E5" s="824"/>
      <c r="F5" s="824"/>
      <c r="G5" s="824"/>
      <c r="H5" s="824"/>
      <c r="I5" s="824"/>
      <c r="J5" s="824"/>
      <c r="K5" s="824"/>
      <c r="L5" s="824"/>
      <c r="M5" s="824"/>
      <c r="N5" s="824"/>
      <c r="O5" s="824"/>
      <c r="P5" s="824"/>
      <c r="Q5" s="824"/>
      <c r="R5" s="824"/>
      <c r="S5" s="824"/>
      <c r="T5" s="824"/>
      <c r="U5" s="824"/>
      <c r="V5" s="824"/>
      <c r="W5" s="824"/>
      <c r="X5" s="824"/>
      <c r="Y5" s="824"/>
      <c r="Z5" s="824"/>
      <c r="AA5" s="824"/>
      <c r="AB5" s="824"/>
    </row>
    <row r="6" spans="1:28" s="368" customFormat="1" ht="18">
      <c r="A6" s="824" t="s">
        <v>493</v>
      </c>
      <c r="B6" s="824"/>
      <c r="C6" s="824"/>
      <c r="D6" s="824"/>
      <c r="E6" s="824"/>
      <c r="F6" s="824"/>
      <c r="G6" s="824"/>
      <c r="H6" s="824"/>
      <c r="I6" s="824"/>
      <c r="J6" s="824"/>
      <c r="K6" s="824"/>
      <c r="L6" s="824"/>
      <c r="M6" s="824"/>
      <c r="N6" s="824"/>
      <c r="O6" s="824"/>
      <c r="P6" s="824"/>
      <c r="Q6" s="824"/>
      <c r="R6" s="824"/>
      <c r="S6" s="824"/>
      <c r="T6" s="824"/>
      <c r="U6" s="824"/>
      <c r="V6" s="824"/>
      <c r="W6" s="824"/>
      <c r="X6" s="824"/>
      <c r="Y6" s="824"/>
      <c r="Z6" s="824"/>
      <c r="AA6" s="824"/>
      <c r="AB6" s="824"/>
    </row>
    <row r="7" spans="1:28" s="353" customFormat="1" ht="12.6" customHeight="1">
      <c r="A7" s="874" t="s">
        <v>3</v>
      </c>
      <c r="B7" s="874"/>
      <c r="C7" s="874"/>
      <c r="D7" s="874"/>
      <c r="E7" s="874"/>
      <c r="F7" s="874"/>
      <c r="G7" s="874"/>
      <c r="H7" s="874"/>
      <c r="I7" s="874"/>
      <c r="J7" s="874"/>
      <c r="K7" s="874"/>
      <c r="L7" s="874"/>
      <c r="M7" s="874"/>
      <c r="N7" s="874"/>
      <c r="O7" s="874"/>
      <c r="P7" s="874"/>
      <c r="Q7" s="874"/>
      <c r="R7" s="874"/>
      <c r="S7" s="874"/>
      <c r="T7" s="874"/>
      <c r="U7" s="874"/>
      <c r="V7" s="874"/>
      <c r="W7" s="874"/>
      <c r="X7" s="874"/>
      <c r="Y7" s="874"/>
      <c r="Z7" s="874"/>
      <c r="AA7" s="874"/>
      <c r="AB7" s="874"/>
    </row>
    <row r="8" spans="1:28" s="70" customFormat="1" ht="11.45" customHeight="1"/>
    <row r="9" spans="1:28" s="53" customFormat="1" ht="13.9" customHeight="1">
      <c r="A9" s="869" t="s">
        <v>130</v>
      </c>
      <c r="B9" s="869"/>
      <c r="C9" s="865" t="s">
        <v>123</v>
      </c>
      <c r="D9" s="879"/>
      <c r="E9" s="879"/>
      <c r="F9" s="879"/>
      <c r="G9" s="879"/>
      <c r="H9" s="879"/>
      <c r="I9" s="879"/>
      <c r="J9" s="879"/>
      <c r="K9" s="879"/>
      <c r="L9" s="879"/>
      <c r="M9" s="879"/>
      <c r="N9" s="879"/>
      <c r="O9" s="866"/>
      <c r="P9" s="830" t="s">
        <v>124</v>
      </c>
      <c r="Q9" s="832"/>
      <c r="R9" s="832"/>
      <c r="S9" s="832"/>
      <c r="T9" s="832"/>
      <c r="U9" s="832"/>
      <c r="V9" s="832"/>
      <c r="W9" s="832"/>
      <c r="X9" s="832"/>
      <c r="Y9" s="832"/>
      <c r="Z9" s="832"/>
      <c r="AA9" s="832"/>
      <c r="AB9" s="831"/>
    </row>
    <row r="10" spans="1:28" s="53" customFormat="1" ht="42.6" customHeight="1">
      <c r="A10" s="865" t="s">
        <v>11</v>
      </c>
      <c r="B10" s="866"/>
      <c r="C10" s="797" t="s">
        <v>175</v>
      </c>
      <c r="D10" s="797"/>
      <c r="E10" s="797" t="s">
        <v>176</v>
      </c>
      <c r="F10" s="797"/>
      <c r="G10" s="875" t="s">
        <v>177</v>
      </c>
      <c r="H10" s="876"/>
      <c r="I10" s="875" t="s">
        <v>178</v>
      </c>
      <c r="J10" s="876"/>
      <c r="K10" s="600" t="s">
        <v>179</v>
      </c>
      <c r="L10" s="875" t="s">
        <v>180</v>
      </c>
      <c r="M10" s="876"/>
      <c r="N10" s="875" t="s">
        <v>11</v>
      </c>
      <c r="O10" s="876"/>
      <c r="P10" s="797" t="s">
        <v>175</v>
      </c>
      <c r="Q10" s="797"/>
      <c r="R10" s="877" t="s">
        <v>176</v>
      </c>
      <c r="S10" s="877"/>
      <c r="T10" s="827" t="s">
        <v>177</v>
      </c>
      <c r="U10" s="828"/>
      <c r="V10" s="827" t="s">
        <v>178</v>
      </c>
      <c r="W10" s="828"/>
      <c r="X10" s="123" t="s">
        <v>179</v>
      </c>
      <c r="Y10" s="827" t="s">
        <v>180</v>
      </c>
      <c r="Z10" s="828"/>
      <c r="AA10" s="827" t="s">
        <v>11</v>
      </c>
      <c r="AB10" s="828"/>
    </row>
    <row r="11" spans="1:28" s="53" customFormat="1" ht="13.9" customHeight="1">
      <c r="A11" s="558" t="s">
        <v>548</v>
      </c>
      <c r="B11" s="71"/>
      <c r="C11" s="71"/>
      <c r="P11" s="405"/>
      <c r="Q11" s="405"/>
    </row>
    <row r="12" spans="1:28" s="53" customFormat="1" ht="13.9" customHeight="1">
      <c r="A12" s="246">
        <v>4010010010</v>
      </c>
      <c r="B12" s="268"/>
      <c r="C12" s="246">
        <f>A12+1000</f>
        <v>4010011010</v>
      </c>
      <c r="D12" s="258"/>
      <c r="E12" s="246">
        <f>A12+2000</f>
        <v>4010012010</v>
      </c>
      <c r="F12" s="258"/>
      <c r="G12" s="246">
        <f>A12+3000</f>
        <v>4010013010</v>
      </c>
      <c r="H12" s="258"/>
      <c r="I12" s="246">
        <f>A12+4000</f>
        <v>4010014010</v>
      </c>
      <c r="J12" s="258"/>
      <c r="K12" s="56" t="s">
        <v>181</v>
      </c>
      <c r="L12" s="246">
        <f>A12+5000</f>
        <v>4010015010</v>
      </c>
      <c r="M12" s="269"/>
      <c r="N12" s="246">
        <f>A12+6000</f>
        <v>4010016010</v>
      </c>
      <c r="O12" s="258"/>
      <c r="P12" s="601">
        <v>4010021010</v>
      </c>
      <c r="Q12" s="381"/>
      <c r="R12" s="246">
        <f>A12+12000</f>
        <v>4010022010</v>
      </c>
      <c r="S12" s="258"/>
      <c r="T12" s="246">
        <f>A12+13000</f>
        <v>4010023010</v>
      </c>
      <c r="U12" s="258"/>
      <c r="V12" s="246">
        <f>A12+14000</f>
        <v>4010024010</v>
      </c>
      <c r="W12" s="258"/>
      <c r="X12" s="56" t="s">
        <v>181</v>
      </c>
      <c r="Y12" s="246">
        <f>A12+15000</f>
        <v>4010025010</v>
      </c>
      <c r="Z12" s="258"/>
      <c r="AA12" s="246">
        <f>A12+16000</f>
        <v>4010026010</v>
      </c>
      <c r="AB12" s="258"/>
    </row>
    <row r="13" spans="1:28" s="53" customFormat="1" ht="13.9" customHeight="1">
      <c r="A13" s="246">
        <v>4010010020</v>
      </c>
      <c r="B13" s="268"/>
      <c r="C13" s="246">
        <f t="shared" ref="C13:C20" si="0">A13+1000</f>
        <v>4010011020</v>
      </c>
      <c r="D13" s="258"/>
      <c r="E13" s="246">
        <f t="shared" ref="E13:E20" si="1">A13+2000</f>
        <v>4010012020</v>
      </c>
      <c r="F13" s="258"/>
      <c r="G13" s="246">
        <f t="shared" ref="G13:G20" si="2">A13+3000</f>
        <v>4010013020</v>
      </c>
      <c r="H13" s="258"/>
      <c r="I13" s="246">
        <f t="shared" ref="I13:I20" si="3">A13+4000</f>
        <v>4010014020</v>
      </c>
      <c r="J13" s="258"/>
      <c r="K13" s="56" t="s">
        <v>30</v>
      </c>
      <c r="L13" s="246">
        <f t="shared" ref="L13:L20" si="4">A13+5000</f>
        <v>4010015020</v>
      </c>
      <c r="M13" s="269"/>
      <c r="N13" s="246">
        <f t="shared" ref="N13:N20" si="5">A13+6000</f>
        <v>4010016020</v>
      </c>
      <c r="O13" s="258"/>
      <c r="P13" s="601">
        <v>4010021020</v>
      </c>
      <c r="Q13" s="381"/>
      <c r="R13" s="246">
        <f t="shared" ref="R13:R20" si="6">A13+12000</f>
        <v>4010022020</v>
      </c>
      <c r="S13" s="258"/>
      <c r="T13" s="246">
        <f t="shared" ref="T13:T20" si="7">A13+13000</f>
        <v>4010023020</v>
      </c>
      <c r="U13" s="258"/>
      <c r="V13" s="246">
        <f t="shared" ref="V13:V20" si="8">A13+14000</f>
        <v>4010024020</v>
      </c>
      <c r="W13" s="258"/>
      <c r="X13" s="56" t="s">
        <v>30</v>
      </c>
      <c r="Y13" s="246">
        <f t="shared" ref="Y13:Y20" si="9">A13+15000</f>
        <v>4010025020</v>
      </c>
      <c r="Z13" s="258"/>
      <c r="AA13" s="246">
        <f t="shared" ref="AA13:AA20" si="10">A13+16000</f>
        <v>4010026020</v>
      </c>
      <c r="AB13" s="258"/>
    </row>
    <row r="14" spans="1:28" s="53" customFormat="1" ht="13.9" customHeight="1">
      <c r="A14" s="246">
        <v>4010010030</v>
      </c>
      <c r="B14" s="268"/>
      <c r="C14" s="246">
        <f t="shared" si="0"/>
        <v>4010011030</v>
      </c>
      <c r="D14" s="258"/>
      <c r="E14" s="246">
        <f t="shared" si="1"/>
        <v>4010012030</v>
      </c>
      <c r="F14" s="258"/>
      <c r="G14" s="246">
        <f t="shared" si="2"/>
        <v>4010013030</v>
      </c>
      <c r="H14" s="258"/>
      <c r="I14" s="246">
        <f t="shared" si="3"/>
        <v>4010014030</v>
      </c>
      <c r="J14" s="258"/>
      <c r="K14" s="56" t="s">
        <v>31</v>
      </c>
      <c r="L14" s="246">
        <f t="shared" si="4"/>
        <v>4010015030</v>
      </c>
      <c r="M14" s="269"/>
      <c r="N14" s="246">
        <f t="shared" si="5"/>
        <v>4010016030</v>
      </c>
      <c r="O14" s="258"/>
      <c r="P14" s="601">
        <v>4010021030</v>
      </c>
      <c r="Q14" s="381"/>
      <c r="R14" s="246">
        <f t="shared" si="6"/>
        <v>4010022030</v>
      </c>
      <c r="S14" s="258"/>
      <c r="T14" s="246">
        <f t="shared" si="7"/>
        <v>4010023030</v>
      </c>
      <c r="U14" s="258"/>
      <c r="V14" s="246">
        <f t="shared" si="8"/>
        <v>4010024030</v>
      </c>
      <c r="W14" s="258"/>
      <c r="X14" s="56" t="s">
        <v>31</v>
      </c>
      <c r="Y14" s="246">
        <f t="shared" si="9"/>
        <v>4010025030</v>
      </c>
      <c r="Z14" s="258"/>
      <c r="AA14" s="246">
        <f t="shared" si="10"/>
        <v>4010026030</v>
      </c>
      <c r="AB14" s="258"/>
    </row>
    <row r="15" spans="1:28" s="53" customFormat="1" ht="13.9" customHeight="1">
      <c r="A15" s="246">
        <v>4010010040</v>
      </c>
      <c r="B15" s="268"/>
      <c r="C15" s="246">
        <f t="shared" si="0"/>
        <v>4010011040</v>
      </c>
      <c r="D15" s="258"/>
      <c r="E15" s="246">
        <f t="shared" si="1"/>
        <v>4010012040</v>
      </c>
      <c r="F15" s="258"/>
      <c r="G15" s="246">
        <f t="shared" si="2"/>
        <v>4010013040</v>
      </c>
      <c r="H15" s="258"/>
      <c r="I15" s="246">
        <f t="shared" si="3"/>
        <v>4010014040</v>
      </c>
      <c r="J15" s="258"/>
      <c r="K15" s="56" t="s">
        <v>32</v>
      </c>
      <c r="L15" s="246">
        <f t="shared" si="4"/>
        <v>4010015040</v>
      </c>
      <c r="M15" s="269"/>
      <c r="N15" s="246">
        <f t="shared" si="5"/>
        <v>4010016040</v>
      </c>
      <c r="O15" s="258"/>
      <c r="P15" s="601">
        <v>4010021040</v>
      </c>
      <c r="Q15" s="381"/>
      <c r="R15" s="246">
        <f t="shared" si="6"/>
        <v>4010022040</v>
      </c>
      <c r="S15" s="258"/>
      <c r="T15" s="246">
        <f t="shared" si="7"/>
        <v>4010023040</v>
      </c>
      <c r="U15" s="258"/>
      <c r="V15" s="246">
        <f t="shared" si="8"/>
        <v>4010024040</v>
      </c>
      <c r="W15" s="258"/>
      <c r="X15" s="56" t="s">
        <v>32</v>
      </c>
      <c r="Y15" s="246">
        <f t="shared" si="9"/>
        <v>4010025040</v>
      </c>
      <c r="Z15" s="258"/>
      <c r="AA15" s="246">
        <f t="shared" si="10"/>
        <v>4010026040</v>
      </c>
      <c r="AB15" s="258"/>
    </row>
    <row r="16" spans="1:28" s="53" customFormat="1" ht="13.9" customHeight="1">
      <c r="A16" s="246">
        <v>4010010050</v>
      </c>
      <c r="B16" s="268"/>
      <c r="C16" s="246">
        <f t="shared" si="0"/>
        <v>4010011050</v>
      </c>
      <c r="D16" s="258"/>
      <c r="E16" s="246">
        <f t="shared" si="1"/>
        <v>4010012050</v>
      </c>
      <c r="F16" s="258"/>
      <c r="G16" s="246">
        <f t="shared" si="2"/>
        <v>4010013050</v>
      </c>
      <c r="H16" s="258"/>
      <c r="I16" s="246">
        <f t="shared" si="3"/>
        <v>4010014050</v>
      </c>
      <c r="J16" s="258"/>
      <c r="K16" s="56" t="s">
        <v>33</v>
      </c>
      <c r="L16" s="246">
        <f t="shared" si="4"/>
        <v>4010015050</v>
      </c>
      <c r="M16" s="269"/>
      <c r="N16" s="246">
        <f t="shared" si="5"/>
        <v>4010016050</v>
      </c>
      <c r="O16" s="258"/>
      <c r="P16" s="601">
        <v>4010021050</v>
      </c>
      <c r="Q16" s="381"/>
      <c r="R16" s="246">
        <f t="shared" si="6"/>
        <v>4010022050</v>
      </c>
      <c r="S16" s="258"/>
      <c r="T16" s="246">
        <f t="shared" si="7"/>
        <v>4010023050</v>
      </c>
      <c r="U16" s="258"/>
      <c r="V16" s="246">
        <f t="shared" si="8"/>
        <v>4010024050</v>
      </c>
      <c r="W16" s="258"/>
      <c r="X16" s="56" t="s">
        <v>33</v>
      </c>
      <c r="Y16" s="246">
        <f t="shared" si="9"/>
        <v>4010025050</v>
      </c>
      <c r="Z16" s="258"/>
      <c r="AA16" s="246">
        <f t="shared" si="10"/>
        <v>4010026050</v>
      </c>
      <c r="AB16" s="258"/>
    </row>
    <row r="17" spans="1:28" s="53" customFormat="1" ht="13.9" customHeight="1">
      <c r="A17" s="246">
        <v>4010010060</v>
      </c>
      <c r="B17" s="268"/>
      <c r="C17" s="246">
        <f t="shared" si="0"/>
        <v>4010011060</v>
      </c>
      <c r="D17" s="258"/>
      <c r="E17" s="246">
        <f t="shared" si="1"/>
        <v>4010012060</v>
      </c>
      <c r="F17" s="258"/>
      <c r="G17" s="246">
        <f t="shared" si="2"/>
        <v>4010013060</v>
      </c>
      <c r="H17" s="258"/>
      <c r="I17" s="246">
        <f t="shared" si="3"/>
        <v>4010014060</v>
      </c>
      <c r="J17" s="258"/>
      <c r="K17" s="56" t="s">
        <v>34</v>
      </c>
      <c r="L17" s="246">
        <f t="shared" si="4"/>
        <v>4010015060</v>
      </c>
      <c r="M17" s="269"/>
      <c r="N17" s="246">
        <f t="shared" si="5"/>
        <v>4010016060</v>
      </c>
      <c r="O17" s="258"/>
      <c r="P17" s="601">
        <v>4010021060</v>
      </c>
      <c r="Q17" s="381"/>
      <c r="R17" s="246">
        <f t="shared" si="6"/>
        <v>4010022060</v>
      </c>
      <c r="S17" s="258"/>
      <c r="T17" s="246">
        <f t="shared" si="7"/>
        <v>4010023060</v>
      </c>
      <c r="U17" s="258"/>
      <c r="V17" s="246">
        <f t="shared" si="8"/>
        <v>4010024060</v>
      </c>
      <c r="W17" s="258"/>
      <c r="X17" s="56" t="s">
        <v>34</v>
      </c>
      <c r="Y17" s="246">
        <f t="shared" si="9"/>
        <v>4010025060</v>
      </c>
      <c r="Z17" s="258"/>
      <c r="AA17" s="246">
        <f t="shared" si="10"/>
        <v>4010026060</v>
      </c>
      <c r="AB17" s="258"/>
    </row>
    <row r="18" spans="1:28" s="53" customFormat="1" ht="13.9" customHeight="1">
      <c r="A18" s="246">
        <v>4010010070</v>
      </c>
      <c r="B18" s="268"/>
      <c r="C18" s="246">
        <f t="shared" si="0"/>
        <v>4010011070</v>
      </c>
      <c r="D18" s="258"/>
      <c r="E18" s="246">
        <f t="shared" si="1"/>
        <v>4010012070</v>
      </c>
      <c r="F18" s="258"/>
      <c r="G18" s="246">
        <f t="shared" si="2"/>
        <v>4010013070</v>
      </c>
      <c r="H18" s="258"/>
      <c r="I18" s="246">
        <f t="shared" si="3"/>
        <v>4010014070</v>
      </c>
      <c r="J18" s="258"/>
      <c r="K18" s="56" t="s">
        <v>35</v>
      </c>
      <c r="L18" s="246">
        <f t="shared" si="4"/>
        <v>4010015070</v>
      </c>
      <c r="M18" s="269"/>
      <c r="N18" s="246">
        <f t="shared" si="5"/>
        <v>4010016070</v>
      </c>
      <c r="O18" s="258"/>
      <c r="P18" s="601">
        <v>4010021070</v>
      </c>
      <c r="Q18" s="381"/>
      <c r="R18" s="246">
        <f t="shared" si="6"/>
        <v>4010022070</v>
      </c>
      <c r="S18" s="258"/>
      <c r="T18" s="246">
        <f t="shared" si="7"/>
        <v>4010023070</v>
      </c>
      <c r="U18" s="258"/>
      <c r="V18" s="246">
        <f t="shared" si="8"/>
        <v>4010024070</v>
      </c>
      <c r="W18" s="258"/>
      <c r="X18" s="56" t="s">
        <v>35</v>
      </c>
      <c r="Y18" s="246">
        <f t="shared" si="9"/>
        <v>4010025070</v>
      </c>
      <c r="Z18" s="258"/>
      <c r="AA18" s="246">
        <f t="shared" si="10"/>
        <v>4010026070</v>
      </c>
      <c r="AB18" s="258"/>
    </row>
    <row r="19" spans="1:28" s="53" customFormat="1" ht="13.9" customHeight="1">
      <c r="A19" s="246">
        <v>4010010080</v>
      </c>
      <c r="B19" s="268"/>
      <c r="C19" s="246">
        <f t="shared" si="0"/>
        <v>4010011080</v>
      </c>
      <c r="D19" s="258"/>
      <c r="E19" s="246">
        <f t="shared" si="1"/>
        <v>4010012080</v>
      </c>
      <c r="F19" s="258"/>
      <c r="G19" s="246">
        <f t="shared" si="2"/>
        <v>4010013080</v>
      </c>
      <c r="H19" s="258"/>
      <c r="I19" s="246">
        <f t="shared" si="3"/>
        <v>4010014080</v>
      </c>
      <c r="J19" s="258"/>
      <c r="K19" s="56" t="s">
        <v>36</v>
      </c>
      <c r="L19" s="246">
        <f t="shared" si="4"/>
        <v>4010015080</v>
      </c>
      <c r="M19" s="269"/>
      <c r="N19" s="246">
        <f t="shared" si="5"/>
        <v>4010016080</v>
      </c>
      <c r="O19" s="258"/>
      <c r="P19" s="601">
        <v>4010021080</v>
      </c>
      <c r="Q19" s="381"/>
      <c r="R19" s="246">
        <f t="shared" si="6"/>
        <v>4010022080</v>
      </c>
      <c r="S19" s="258"/>
      <c r="T19" s="246">
        <f t="shared" si="7"/>
        <v>4010023080</v>
      </c>
      <c r="U19" s="258"/>
      <c r="V19" s="246">
        <f t="shared" si="8"/>
        <v>4010024080</v>
      </c>
      <c r="W19" s="258"/>
      <c r="X19" s="56" t="s">
        <v>36</v>
      </c>
      <c r="Y19" s="246">
        <f t="shared" si="9"/>
        <v>4010025080</v>
      </c>
      <c r="Z19" s="258"/>
      <c r="AA19" s="246">
        <f t="shared" si="10"/>
        <v>4010026080</v>
      </c>
      <c r="AB19" s="258"/>
    </row>
    <row r="20" spans="1:28" s="53" customFormat="1" ht="13.9" customHeight="1">
      <c r="A20" s="246">
        <v>4010010090</v>
      </c>
      <c r="B20" s="268"/>
      <c r="C20" s="246">
        <f t="shared" si="0"/>
        <v>4010011090</v>
      </c>
      <c r="D20" s="258"/>
      <c r="E20" s="246">
        <f t="shared" si="1"/>
        <v>4010012090</v>
      </c>
      <c r="F20" s="258"/>
      <c r="G20" s="246">
        <f t="shared" si="2"/>
        <v>4010013090</v>
      </c>
      <c r="H20" s="258"/>
      <c r="I20" s="246">
        <f t="shared" si="3"/>
        <v>4010014090</v>
      </c>
      <c r="J20" s="258"/>
      <c r="K20" s="56" t="s">
        <v>37</v>
      </c>
      <c r="L20" s="246">
        <f t="shared" si="4"/>
        <v>4010015090</v>
      </c>
      <c r="M20" s="269"/>
      <c r="N20" s="246">
        <f t="shared" si="5"/>
        <v>4010016090</v>
      </c>
      <c r="O20" s="258"/>
      <c r="P20" s="601">
        <v>4010021090</v>
      </c>
      <c r="Q20" s="381"/>
      <c r="R20" s="246">
        <f t="shared" si="6"/>
        <v>4010022090</v>
      </c>
      <c r="S20" s="258"/>
      <c r="T20" s="246">
        <f t="shared" si="7"/>
        <v>4010023090</v>
      </c>
      <c r="U20" s="258"/>
      <c r="V20" s="246">
        <f t="shared" si="8"/>
        <v>4010024090</v>
      </c>
      <c r="W20" s="258"/>
      <c r="X20" s="56" t="s">
        <v>37</v>
      </c>
      <c r="Y20" s="246">
        <f t="shared" si="9"/>
        <v>4010025090</v>
      </c>
      <c r="Z20" s="258"/>
      <c r="AA20" s="246">
        <f t="shared" si="10"/>
        <v>4010026090</v>
      </c>
      <c r="AB20" s="258"/>
    </row>
    <row r="21" spans="1:28" s="53" customFormat="1" ht="13.9" customHeight="1">
      <c r="A21" s="559" t="s">
        <v>550</v>
      </c>
      <c r="B21" s="125"/>
      <c r="C21" s="125"/>
      <c r="D21" s="126"/>
      <c r="F21" s="126"/>
      <c r="H21" s="126"/>
      <c r="J21" s="126"/>
      <c r="K21" s="127"/>
      <c r="L21" s="270"/>
      <c r="M21" s="270"/>
      <c r="N21" s="262"/>
      <c r="O21" s="271"/>
      <c r="P21" s="602"/>
      <c r="Q21" s="413"/>
      <c r="R21" s="262"/>
      <c r="S21" s="271"/>
      <c r="T21" s="262"/>
      <c r="U21" s="271"/>
      <c r="V21" s="262"/>
      <c r="W21" s="271"/>
      <c r="X21" s="127"/>
      <c r="Y21" s="270"/>
      <c r="Z21" s="270"/>
      <c r="AA21" s="262"/>
      <c r="AB21" s="271"/>
    </row>
    <row r="22" spans="1:28" s="53" customFormat="1" ht="13.9" customHeight="1">
      <c r="A22" s="246">
        <v>4010010100</v>
      </c>
      <c r="B22" s="268"/>
      <c r="C22" s="246">
        <f t="shared" ref="C22:C30" si="11">A22+1000</f>
        <v>4010011100</v>
      </c>
      <c r="D22" s="258"/>
      <c r="E22" s="246">
        <f t="shared" ref="E22:E30" si="12">A22+2000</f>
        <v>4010012100</v>
      </c>
      <c r="F22" s="258"/>
      <c r="G22" s="246">
        <f t="shared" ref="G22:G30" si="13">A22+3000</f>
        <v>4010013100</v>
      </c>
      <c r="H22" s="258"/>
      <c r="I22" s="246">
        <f t="shared" ref="I22:I30" si="14">A22+4000</f>
        <v>4010014100</v>
      </c>
      <c r="J22" s="258"/>
      <c r="K22" s="56" t="s">
        <v>181</v>
      </c>
      <c r="L22" s="246">
        <f t="shared" ref="L22:L30" si="15">A22+5000</f>
        <v>4010015100</v>
      </c>
      <c r="M22" s="269"/>
      <c r="N22" s="246">
        <f t="shared" ref="N22:N30" si="16">A22+6000</f>
        <v>4010016100</v>
      </c>
      <c r="O22" s="258"/>
      <c r="P22" s="601">
        <v>4010021100</v>
      </c>
      <c r="Q22" s="381"/>
      <c r="R22" s="246">
        <f t="shared" ref="R22:R30" si="17">A22+12000</f>
        <v>4010022100</v>
      </c>
      <c r="S22" s="258"/>
      <c r="T22" s="246">
        <f t="shared" ref="T22:T30" si="18">A22+13000</f>
        <v>4010023100</v>
      </c>
      <c r="U22" s="258"/>
      <c r="V22" s="246">
        <f t="shared" ref="V22:V30" si="19">A22+14000</f>
        <v>4010024100</v>
      </c>
      <c r="W22" s="258"/>
      <c r="X22" s="56" t="s">
        <v>181</v>
      </c>
      <c r="Y22" s="246">
        <f t="shared" ref="Y22:Y30" si="20">A22+15000</f>
        <v>4010025100</v>
      </c>
      <c r="Z22" s="258"/>
      <c r="AA22" s="246">
        <f t="shared" ref="AA22:AA30" si="21">A22+16000</f>
        <v>4010026100</v>
      </c>
      <c r="AB22" s="258"/>
    </row>
    <row r="23" spans="1:28" s="53" customFormat="1" ht="13.9" customHeight="1">
      <c r="A23" s="246">
        <v>4010010110</v>
      </c>
      <c r="B23" s="268"/>
      <c r="C23" s="246">
        <f t="shared" si="11"/>
        <v>4010011110</v>
      </c>
      <c r="D23" s="258"/>
      <c r="E23" s="246">
        <f t="shared" si="12"/>
        <v>4010012110</v>
      </c>
      <c r="F23" s="258"/>
      <c r="G23" s="246">
        <f t="shared" si="13"/>
        <v>4010013110</v>
      </c>
      <c r="H23" s="258"/>
      <c r="I23" s="246">
        <f t="shared" si="14"/>
        <v>4010014110</v>
      </c>
      <c r="J23" s="258"/>
      <c r="K23" s="56" t="s">
        <v>30</v>
      </c>
      <c r="L23" s="246">
        <f t="shared" si="15"/>
        <v>4010015110</v>
      </c>
      <c r="M23" s="269"/>
      <c r="N23" s="246">
        <f t="shared" si="16"/>
        <v>4010016110</v>
      </c>
      <c r="O23" s="258"/>
      <c r="P23" s="601">
        <v>4010021110</v>
      </c>
      <c r="Q23" s="381"/>
      <c r="R23" s="246">
        <f t="shared" si="17"/>
        <v>4010022110</v>
      </c>
      <c r="S23" s="258"/>
      <c r="T23" s="246">
        <f t="shared" si="18"/>
        <v>4010023110</v>
      </c>
      <c r="U23" s="258"/>
      <c r="V23" s="246">
        <f t="shared" si="19"/>
        <v>4010024110</v>
      </c>
      <c r="W23" s="258"/>
      <c r="X23" s="56" t="s">
        <v>30</v>
      </c>
      <c r="Y23" s="246">
        <f t="shared" si="20"/>
        <v>4010025110</v>
      </c>
      <c r="Z23" s="258"/>
      <c r="AA23" s="246">
        <f t="shared" si="21"/>
        <v>4010026110</v>
      </c>
      <c r="AB23" s="258"/>
    </row>
    <row r="24" spans="1:28" s="53" customFormat="1" ht="13.9" customHeight="1">
      <c r="A24" s="246">
        <v>4010010120</v>
      </c>
      <c r="B24" s="268"/>
      <c r="C24" s="246">
        <f t="shared" si="11"/>
        <v>4010011120</v>
      </c>
      <c r="D24" s="258"/>
      <c r="E24" s="246">
        <f t="shared" si="12"/>
        <v>4010012120</v>
      </c>
      <c r="F24" s="258"/>
      <c r="G24" s="246">
        <f t="shared" si="13"/>
        <v>4010013120</v>
      </c>
      <c r="H24" s="258"/>
      <c r="I24" s="246">
        <f t="shared" si="14"/>
        <v>4010014120</v>
      </c>
      <c r="J24" s="258"/>
      <c r="K24" s="56" t="s">
        <v>31</v>
      </c>
      <c r="L24" s="246">
        <f t="shared" si="15"/>
        <v>4010015120</v>
      </c>
      <c r="M24" s="269"/>
      <c r="N24" s="246">
        <f t="shared" si="16"/>
        <v>4010016120</v>
      </c>
      <c r="O24" s="258"/>
      <c r="P24" s="601">
        <v>4010021120</v>
      </c>
      <c r="Q24" s="381"/>
      <c r="R24" s="246">
        <f t="shared" si="17"/>
        <v>4010022120</v>
      </c>
      <c r="S24" s="258"/>
      <c r="T24" s="246">
        <f t="shared" si="18"/>
        <v>4010023120</v>
      </c>
      <c r="U24" s="258"/>
      <c r="V24" s="246">
        <f t="shared" si="19"/>
        <v>4010024120</v>
      </c>
      <c r="W24" s="258"/>
      <c r="X24" s="56" t="s">
        <v>31</v>
      </c>
      <c r="Y24" s="246">
        <f t="shared" si="20"/>
        <v>4010025120</v>
      </c>
      <c r="Z24" s="258"/>
      <c r="AA24" s="246">
        <f t="shared" si="21"/>
        <v>4010026120</v>
      </c>
      <c r="AB24" s="258"/>
    </row>
    <row r="25" spans="1:28" s="53" customFormat="1" ht="13.9" customHeight="1">
      <c r="A25" s="246">
        <v>4010010130</v>
      </c>
      <c r="B25" s="268"/>
      <c r="C25" s="246">
        <f t="shared" si="11"/>
        <v>4010011130</v>
      </c>
      <c r="D25" s="258"/>
      <c r="E25" s="246">
        <f t="shared" si="12"/>
        <v>4010012130</v>
      </c>
      <c r="F25" s="258"/>
      <c r="G25" s="246">
        <f t="shared" si="13"/>
        <v>4010013130</v>
      </c>
      <c r="H25" s="258"/>
      <c r="I25" s="246">
        <f t="shared" si="14"/>
        <v>4010014130</v>
      </c>
      <c r="J25" s="258"/>
      <c r="K25" s="56" t="s">
        <v>32</v>
      </c>
      <c r="L25" s="246">
        <f t="shared" si="15"/>
        <v>4010015130</v>
      </c>
      <c r="M25" s="269"/>
      <c r="N25" s="246">
        <f t="shared" si="16"/>
        <v>4010016130</v>
      </c>
      <c r="O25" s="258"/>
      <c r="P25" s="601">
        <v>4010021130</v>
      </c>
      <c r="Q25" s="381"/>
      <c r="R25" s="246">
        <f t="shared" si="17"/>
        <v>4010022130</v>
      </c>
      <c r="S25" s="258"/>
      <c r="T25" s="246">
        <f t="shared" si="18"/>
        <v>4010023130</v>
      </c>
      <c r="U25" s="258"/>
      <c r="V25" s="246">
        <f t="shared" si="19"/>
        <v>4010024130</v>
      </c>
      <c r="W25" s="258"/>
      <c r="X25" s="56" t="s">
        <v>32</v>
      </c>
      <c r="Y25" s="246">
        <f t="shared" si="20"/>
        <v>4010025130</v>
      </c>
      <c r="Z25" s="258"/>
      <c r="AA25" s="246">
        <f t="shared" si="21"/>
        <v>4010026130</v>
      </c>
      <c r="AB25" s="258"/>
    </row>
    <row r="26" spans="1:28" s="53" customFormat="1" ht="13.9" customHeight="1">
      <c r="A26" s="246">
        <v>4010010140</v>
      </c>
      <c r="B26" s="268"/>
      <c r="C26" s="246">
        <f t="shared" si="11"/>
        <v>4010011140</v>
      </c>
      <c r="D26" s="258"/>
      <c r="E26" s="246">
        <f t="shared" si="12"/>
        <v>4010012140</v>
      </c>
      <c r="F26" s="258"/>
      <c r="G26" s="246">
        <f t="shared" si="13"/>
        <v>4010013140</v>
      </c>
      <c r="H26" s="258"/>
      <c r="I26" s="246">
        <f t="shared" si="14"/>
        <v>4010014140</v>
      </c>
      <c r="J26" s="258"/>
      <c r="K26" s="56" t="s">
        <v>33</v>
      </c>
      <c r="L26" s="246">
        <f t="shared" si="15"/>
        <v>4010015140</v>
      </c>
      <c r="M26" s="269"/>
      <c r="N26" s="246">
        <f t="shared" si="16"/>
        <v>4010016140</v>
      </c>
      <c r="O26" s="258"/>
      <c r="P26" s="601">
        <v>4010021140</v>
      </c>
      <c r="Q26" s="381"/>
      <c r="R26" s="246">
        <f t="shared" si="17"/>
        <v>4010022140</v>
      </c>
      <c r="S26" s="258"/>
      <c r="T26" s="246">
        <f t="shared" si="18"/>
        <v>4010023140</v>
      </c>
      <c r="U26" s="258"/>
      <c r="V26" s="246">
        <f t="shared" si="19"/>
        <v>4010024140</v>
      </c>
      <c r="W26" s="258"/>
      <c r="X26" s="56" t="s">
        <v>33</v>
      </c>
      <c r="Y26" s="246">
        <f t="shared" si="20"/>
        <v>4010025140</v>
      </c>
      <c r="Z26" s="258"/>
      <c r="AA26" s="246">
        <f t="shared" si="21"/>
        <v>4010026140</v>
      </c>
      <c r="AB26" s="258"/>
    </row>
    <row r="27" spans="1:28" s="53" customFormat="1" ht="13.9" customHeight="1">
      <c r="A27" s="246">
        <v>4010010150</v>
      </c>
      <c r="B27" s="268"/>
      <c r="C27" s="246">
        <f t="shared" si="11"/>
        <v>4010011150</v>
      </c>
      <c r="D27" s="258"/>
      <c r="E27" s="246">
        <f t="shared" si="12"/>
        <v>4010012150</v>
      </c>
      <c r="F27" s="258"/>
      <c r="G27" s="246">
        <f t="shared" si="13"/>
        <v>4010013150</v>
      </c>
      <c r="H27" s="258"/>
      <c r="I27" s="246">
        <f t="shared" si="14"/>
        <v>4010014150</v>
      </c>
      <c r="J27" s="258"/>
      <c r="K27" s="56" t="s">
        <v>34</v>
      </c>
      <c r="L27" s="246">
        <f t="shared" si="15"/>
        <v>4010015150</v>
      </c>
      <c r="M27" s="269"/>
      <c r="N27" s="246">
        <f t="shared" si="16"/>
        <v>4010016150</v>
      </c>
      <c r="O27" s="258"/>
      <c r="P27" s="601">
        <v>4010021150</v>
      </c>
      <c r="Q27" s="381"/>
      <c r="R27" s="246">
        <f t="shared" si="17"/>
        <v>4010022150</v>
      </c>
      <c r="S27" s="258"/>
      <c r="T27" s="246">
        <f t="shared" si="18"/>
        <v>4010023150</v>
      </c>
      <c r="U27" s="258"/>
      <c r="V27" s="246">
        <f t="shared" si="19"/>
        <v>4010024150</v>
      </c>
      <c r="W27" s="258"/>
      <c r="X27" s="56" t="s">
        <v>34</v>
      </c>
      <c r="Y27" s="246">
        <f t="shared" si="20"/>
        <v>4010025150</v>
      </c>
      <c r="Z27" s="258"/>
      <c r="AA27" s="246">
        <f t="shared" si="21"/>
        <v>4010026150</v>
      </c>
      <c r="AB27" s="258"/>
    </row>
    <row r="28" spans="1:28" s="53" customFormat="1" ht="13.9" customHeight="1">
      <c r="A28" s="246">
        <v>4010010160</v>
      </c>
      <c r="B28" s="268"/>
      <c r="C28" s="246">
        <f t="shared" si="11"/>
        <v>4010011160</v>
      </c>
      <c r="D28" s="258"/>
      <c r="E28" s="246">
        <f t="shared" si="12"/>
        <v>4010012160</v>
      </c>
      <c r="F28" s="258"/>
      <c r="G28" s="246">
        <f t="shared" si="13"/>
        <v>4010013160</v>
      </c>
      <c r="H28" s="258"/>
      <c r="I28" s="246">
        <f t="shared" si="14"/>
        <v>4010014160</v>
      </c>
      <c r="J28" s="258"/>
      <c r="K28" s="56" t="s">
        <v>35</v>
      </c>
      <c r="L28" s="246">
        <f t="shared" si="15"/>
        <v>4010015160</v>
      </c>
      <c r="M28" s="269"/>
      <c r="N28" s="246">
        <f t="shared" si="16"/>
        <v>4010016160</v>
      </c>
      <c r="O28" s="258"/>
      <c r="P28" s="601">
        <v>4010021160</v>
      </c>
      <c r="Q28" s="381"/>
      <c r="R28" s="246">
        <f t="shared" si="17"/>
        <v>4010022160</v>
      </c>
      <c r="S28" s="258"/>
      <c r="T28" s="246">
        <f t="shared" si="18"/>
        <v>4010023160</v>
      </c>
      <c r="U28" s="258"/>
      <c r="V28" s="246">
        <f t="shared" si="19"/>
        <v>4010024160</v>
      </c>
      <c r="W28" s="258"/>
      <c r="X28" s="56" t="s">
        <v>35</v>
      </c>
      <c r="Y28" s="246">
        <f t="shared" si="20"/>
        <v>4010025160</v>
      </c>
      <c r="Z28" s="258"/>
      <c r="AA28" s="246">
        <f t="shared" si="21"/>
        <v>4010026160</v>
      </c>
      <c r="AB28" s="258"/>
    </row>
    <row r="29" spans="1:28" s="53" customFormat="1" ht="13.9" customHeight="1">
      <c r="A29" s="246">
        <v>4010010170</v>
      </c>
      <c r="B29" s="268"/>
      <c r="C29" s="246">
        <f t="shared" si="11"/>
        <v>4010011170</v>
      </c>
      <c r="D29" s="258"/>
      <c r="E29" s="246">
        <f t="shared" si="12"/>
        <v>4010012170</v>
      </c>
      <c r="F29" s="258"/>
      <c r="G29" s="246">
        <f t="shared" si="13"/>
        <v>4010013170</v>
      </c>
      <c r="H29" s="258"/>
      <c r="I29" s="246">
        <f t="shared" si="14"/>
        <v>4010014170</v>
      </c>
      <c r="J29" s="258"/>
      <c r="K29" s="56" t="s">
        <v>36</v>
      </c>
      <c r="L29" s="246">
        <f t="shared" si="15"/>
        <v>4010015170</v>
      </c>
      <c r="M29" s="269"/>
      <c r="N29" s="246">
        <f t="shared" si="16"/>
        <v>4010016170</v>
      </c>
      <c r="O29" s="258"/>
      <c r="P29" s="601">
        <v>4010021170</v>
      </c>
      <c r="Q29" s="381"/>
      <c r="R29" s="246">
        <f t="shared" si="17"/>
        <v>4010022170</v>
      </c>
      <c r="S29" s="258"/>
      <c r="T29" s="246">
        <f t="shared" si="18"/>
        <v>4010023170</v>
      </c>
      <c r="U29" s="258"/>
      <c r="V29" s="246">
        <f t="shared" si="19"/>
        <v>4010024170</v>
      </c>
      <c r="W29" s="258"/>
      <c r="X29" s="56" t="s">
        <v>36</v>
      </c>
      <c r="Y29" s="246">
        <f t="shared" si="20"/>
        <v>4010025170</v>
      </c>
      <c r="Z29" s="258"/>
      <c r="AA29" s="246">
        <f t="shared" si="21"/>
        <v>4010026170</v>
      </c>
      <c r="AB29" s="258"/>
    </row>
    <row r="30" spans="1:28" s="53" customFormat="1" ht="13.9" customHeight="1">
      <c r="A30" s="246">
        <v>4010010180</v>
      </c>
      <c r="B30" s="268"/>
      <c r="C30" s="246">
        <f t="shared" si="11"/>
        <v>4010011180</v>
      </c>
      <c r="D30" s="258"/>
      <c r="E30" s="246">
        <f t="shared" si="12"/>
        <v>4010012180</v>
      </c>
      <c r="F30" s="258"/>
      <c r="G30" s="246">
        <f t="shared" si="13"/>
        <v>4010013180</v>
      </c>
      <c r="H30" s="258"/>
      <c r="I30" s="246">
        <f t="shared" si="14"/>
        <v>4010014180</v>
      </c>
      <c r="J30" s="258"/>
      <c r="K30" s="56" t="s">
        <v>37</v>
      </c>
      <c r="L30" s="246">
        <f t="shared" si="15"/>
        <v>4010015180</v>
      </c>
      <c r="M30" s="269"/>
      <c r="N30" s="246">
        <f t="shared" si="16"/>
        <v>4010016180</v>
      </c>
      <c r="O30" s="258"/>
      <c r="P30" s="601">
        <v>4010021180</v>
      </c>
      <c r="Q30" s="381"/>
      <c r="R30" s="246">
        <f t="shared" si="17"/>
        <v>4010022180</v>
      </c>
      <c r="S30" s="258"/>
      <c r="T30" s="246">
        <f t="shared" si="18"/>
        <v>4010023180</v>
      </c>
      <c r="U30" s="258"/>
      <c r="V30" s="246">
        <f t="shared" si="19"/>
        <v>4010024180</v>
      </c>
      <c r="W30" s="258"/>
      <c r="X30" s="56" t="s">
        <v>37</v>
      </c>
      <c r="Y30" s="246">
        <f t="shared" si="20"/>
        <v>4010025180</v>
      </c>
      <c r="Z30" s="258"/>
      <c r="AA30" s="246">
        <f t="shared" si="21"/>
        <v>4010026180</v>
      </c>
      <c r="AB30" s="258"/>
    </row>
    <row r="31" spans="1:28" s="53" customFormat="1" ht="13.9" customHeight="1">
      <c r="A31" s="559" t="s">
        <v>549</v>
      </c>
      <c r="B31" s="125"/>
      <c r="C31" s="125"/>
      <c r="D31" s="126"/>
      <c r="F31" s="128"/>
      <c r="H31" s="126"/>
      <c r="J31" s="126"/>
      <c r="K31" s="127"/>
      <c r="L31" s="270"/>
      <c r="M31" s="270"/>
      <c r="N31" s="262"/>
      <c r="O31" s="271"/>
      <c r="P31" s="602"/>
      <c r="Q31" s="413"/>
      <c r="R31" s="262"/>
      <c r="S31" s="271"/>
      <c r="T31" s="262"/>
      <c r="U31" s="271"/>
      <c r="V31" s="262"/>
      <c r="W31" s="271"/>
      <c r="X31" s="127"/>
      <c r="Y31" s="270"/>
      <c r="Z31" s="270"/>
      <c r="AA31" s="262"/>
      <c r="AB31" s="271"/>
    </row>
    <row r="32" spans="1:28" s="53" customFormat="1" ht="13.9" customHeight="1">
      <c r="A32" s="246">
        <v>4010010190</v>
      </c>
      <c r="B32" s="268"/>
      <c r="C32" s="246">
        <f t="shared" ref="C32:C40" si="22">A32+1000</f>
        <v>4010011190</v>
      </c>
      <c r="D32" s="258"/>
      <c r="E32" s="878"/>
      <c r="F32" s="878"/>
      <c r="G32" s="246">
        <f t="shared" ref="G32:G40" si="23">A32+3000</f>
        <v>4010013190</v>
      </c>
      <c r="H32" s="258"/>
      <c r="I32" s="246">
        <f t="shared" ref="I32:I40" si="24">A32+4000</f>
        <v>4010014190</v>
      </c>
      <c r="J32" s="258"/>
      <c r="K32" s="56" t="s">
        <v>181</v>
      </c>
      <c r="L32" s="246">
        <f t="shared" ref="L32:L40" si="25">A32+5000</f>
        <v>4010015190</v>
      </c>
      <c r="M32" s="269"/>
      <c r="N32" s="246">
        <f t="shared" ref="N32:N40" si="26">A32+6000</f>
        <v>4010016190</v>
      </c>
      <c r="O32" s="258"/>
      <c r="P32" s="601">
        <v>4010021190</v>
      </c>
      <c r="Q32" s="381"/>
      <c r="R32" s="878"/>
      <c r="S32" s="878"/>
      <c r="T32" s="246">
        <f t="shared" ref="T32:T40" si="27">A32+13000</f>
        <v>4010023190</v>
      </c>
      <c r="U32" s="258"/>
      <c r="V32" s="246">
        <f t="shared" ref="V32:V40" si="28">A32+14000</f>
        <v>4010024190</v>
      </c>
      <c r="W32" s="258"/>
      <c r="X32" s="56" t="s">
        <v>181</v>
      </c>
      <c r="Y32" s="246">
        <f t="shared" ref="Y32:Y40" si="29">A32+15000</f>
        <v>4010025190</v>
      </c>
      <c r="Z32" s="258"/>
      <c r="AA32" s="246">
        <f t="shared" ref="AA32:AA40" si="30">A32+16000</f>
        <v>4010026190</v>
      </c>
      <c r="AB32" s="258"/>
    </row>
    <row r="33" spans="1:28" s="53" customFormat="1" ht="13.9" customHeight="1">
      <c r="A33" s="246">
        <v>4010010200</v>
      </c>
      <c r="B33" s="268"/>
      <c r="C33" s="246">
        <f t="shared" si="22"/>
        <v>4010011200</v>
      </c>
      <c r="D33" s="258"/>
      <c r="E33" s="878"/>
      <c r="F33" s="878"/>
      <c r="G33" s="246">
        <f t="shared" si="23"/>
        <v>4010013200</v>
      </c>
      <c r="H33" s="258"/>
      <c r="I33" s="246">
        <f t="shared" si="24"/>
        <v>4010014200</v>
      </c>
      <c r="J33" s="258"/>
      <c r="K33" s="56" t="s">
        <v>30</v>
      </c>
      <c r="L33" s="246">
        <f t="shared" si="25"/>
        <v>4010015200</v>
      </c>
      <c r="M33" s="269"/>
      <c r="N33" s="246">
        <f t="shared" si="26"/>
        <v>4010016200</v>
      </c>
      <c r="O33" s="258"/>
      <c r="P33" s="601">
        <v>4010021200</v>
      </c>
      <c r="Q33" s="381"/>
      <c r="R33" s="878"/>
      <c r="S33" s="878"/>
      <c r="T33" s="246">
        <f t="shared" si="27"/>
        <v>4010023200</v>
      </c>
      <c r="U33" s="258"/>
      <c r="V33" s="246">
        <f t="shared" si="28"/>
        <v>4010024200</v>
      </c>
      <c r="W33" s="258"/>
      <c r="X33" s="56" t="s">
        <v>30</v>
      </c>
      <c r="Y33" s="246">
        <f t="shared" si="29"/>
        <v>4010025200</v>
      </c>
      <c r="Z33" s="258"/>
      <c r="AA33" s="246">
        <f t="shared" si="30"/>
        <v>4010026200</v>
      </c>
      <c r="AB33" s="258"/>
    </row>
    <row r="34" spans="1:28" s="53" customFormat="1" ht="13.9" customHeight="1">
      <c r="A34" s="246">
        <v>4010010210</v>
      </c>
      <c r="B34" s="268"/>
      <c r="C34" s="246">
        <f t="shared" si="22"/>
        <v>4010011210</v>
      </c>
      <c r="D34" s="258"/>
      <c r="E34" s="878"/>
      <c r="F34" s="878"/>
      <c r="G34" s="246">
        <f t="shared" si="23"/>
        <v>4010013210</v>
      </c>
      <c r="H34" s="258"/>
      <c r="I34" s="246">
        <f t="shared" si="24"/>
        <v>4010014210</v>
      </c>
      <c r="J34" s="258"/>
      <c r="K34" s="56" t="s">
        <v>31</v>
      </c>
      <c r="L34" s="246">
        <f t="shared" si="25"/>
        <v>4010015210</v>
      </c>
      <c r="M34" s="269"/>
      <c r="N34" s="246">
        <f t="shared" si="26"/>
        <v>4010016210</v>
      </c>
      <c r="O34" s="258"/>
      <c r="P34" s="601">
        <v>4010021210</v>
      </c>
      <c r="Q34" s="381"/>
      <c r="R34" s="878"/>
      <c r="S34" s="878"/>
      <c r="T34" s="246">
        <f t="shared" si="27"/>
        <v>4010023210</v>
      </c>
      <c r="U34" s="258"/>
      <c r="V34" s="246">
        <f t="shared" si="28"/>
        <v>4010024210</v>
      </c>
      <c r="W34" s="258"/>
      <c r="X34" s="56" t="s">
        <v>31</v>
      </c>
      <c r="Y34" s="246">
        <f t="shared" si="29"/>
        <v>4010025210</v>
      </c>
      <c r="Z34" s="258"/>
      <c r="AA34" s="246">
        <f t="shared" si="30"/>
        <v>4010026210</v>
      </c>
      <c r="AB34" s="258"/>
    </row>
    <row r="35" spans="1:28" s="53" customFormat="1" ht="13.9" customHeight="1">
      <c r="A35" s="246">
        <v>4010010220</v>
      </c>
      <c r="B35" s="268"/>
      <c r="C35" s="246">
        <f t="shared" si="22"/>
        <v>4010011220</v>
      </c>
      <c r="D35" s="258"/>
      <c r="E35" s="878"/>
      <c r="F35" s="878"/>
      <c r="G35" s="246">
        <f t="shared" si="23"/>
        <v>4010013220</v>
      </c>
      <c r="H35" s="258"/>
      <c r="I35" s="246">
        <f t="shared" si="24"/>
        <v>4010014220</v>
      </c>
      <c r="J35" s="258"/>
      <c r="K35" s="56" t="s">
        <v>32</v>
      </c>
      <c r="L35" s="246">
        <f t="shared" si="25"/>
        <v>4010015220</v>
      </c>
      <c r="M35" s="269"/>
      <c r="N35" s="246">
        <f t="shared" si="26"/>
        <v>4010016220</v>
      </c>
      <c r="O35" s="258"/>
      <c r="P35" s="601">
        <v>4010021220</v>
      </c>
      <c r="Q35" s="381"/>
      <c r="R35" s="878"/>
      <c r="S35" s="878"/>
      <c r="T35" s="246">
        <f t="shared" si="27"/>
        <v>4010023220</v>
      </c>
      <c r="U35" s="258"/>
      <c r="V35" s="246">
        <f t="shared" si="28"/>
        <v>4010024220</v>
      </c>
      <c r="W35" s="258"/>
      <c r="X35" s="56" t="s">
        <v>32</v>
      </c>
      <c r="Y35" s="246">
        <f t="shared" si="29"/>
        <v>4010025220</v>
      </c>
      <c r="Z35" s="258"/>
      <c r="AA35" s="246">
        <f t="shared" si="30"/>
        <v>4010026220</v>
      </c>
      <c r="AB35" s="258"/>
    </row>
    <row r="36" spans="1:28" s="53" customFormat="1" ht="13.9" customHeight="1">
      <c r="A36" s="246">
        <v>4010010230</v>
      </c>
      <c r="B36" s="268"/>
      <c r="C36" s="246">
        <f t="shared" si="22"/>
        <v>4010011230</v>
      </c>
      <c r="D36" s="258"/>
      <c r="E36" s="878"/>
      <c r="F36" s="878"/>
      <c r="G36" s="246">
        <f t="shared" si="23"/>
        <v>4010013230</v>
      </c>
      <c r="H36" s="258"/>
      <c r="I36" s="246">
        <f t="shared" si="24"/>
        <v>4010014230</v>
      </c>
      <c r="J36" s="258"/>
      <c r="K36" s="56" t="s">
        <v>33</v>
      </c>
      <c r="L36" s="246">
        <f t="shared" si="25"/>
        <v>4010015230</v>
      </c>
      <c r="M36" s="269"/>
      <c r="N36" s="246">
        <f t="shared" si="26"/>
        <v>4010016230</v>
      </c>
      <c r="O36" s="258"/>
      <c r="P36" s="601">
        <v>4010021230</v>
      </c>
      <c r="Q36" s="381"/>
      <c r="R36" s="878"/>
      <c r="S36" s="878"/>
      <c r="T36" s="246">
        <f t="shared" si="27"/>
        <v>4010023230</v>
      </c>
      <c r="U36" s="258"/>
      <c r="V36" s="246">
        <f t="shared" si="28"/>
        <v>4010024230</v>
      </c>
      <c r="W36" s="258"/>
      <c r="X36" s="56" t="s">
        <v>33</v>
      </c>
      <c r="Y36" s="246">
        <f t="shared" si="29"/>
        <v>4010025230</v>
      </c>
      <c r="Z36" s="258"/>
      <c r="AA36" s="246">
        <f t="shared" si="30"/>
        <v>4010026230</v>
      </c>
      <c r="AB36" s="258"/>
    </row>
    <row r="37" spans="1:28" s="53" customFormat="1" ht="13.9" customHeight="1">
      <c r="A37" s="246">
        <v>4010010240</v>
      </c>
      <c r="B37" s="268"/>
      <c r="C37" s="246">
        <f t="shared" si="22"/>
        <v>4010011240</v>
      </c>
      <c r="D37" s="258"/>
      <c r="E37" s="878"/>
      <c r="F37" s="878"/>
      <c r="G37" s="246">
        <f t="shared" si="23"/>
        <v>4010013240</v>
      </c>
      <c r="H37" s="258"/>
      <c r="I37" s="246">
        <f t="shared" si="24"/>
        <v>4010014240</v>
      </c>
      <c r="J37" s="258"/>
      <c r="K37" s="56" t="s">
        <v>34</v>
      </c>
      <c r="L37" s="246">
        <f t="shared" si="25"/>
        <v>4010015240</v>
      </c>
      <c r="M37" s="269"/>
      <c r="N37" s="246">
        <f t="shared" si="26"/>
        <v>4010016240</v>
      </c>
      <c r="O37" s="258"/>
      <c r="P37" s="601">
        <v>4010021240</v>
      </c>
      <c r="Q37" s="381"/>
      <c r="R37" s="878"/>
      <c r="S37" s="878"/>
      <c r="T37" s="246">
        <f t="shared" si="27"/>
        <v>4010023240</v>
      </c>
      <c r="U37" s="258"/>
      <c r="V37" s="246">
        <f t="shared" si="28"/>
        <v>4010024240</v>
      </c>
      <c r="W37" s="258"/>
      <c r="X37" s="56" t="s">
        <v>34</v>
      </c>
      <c r="Y37" s="246">
        <f t="shared" si="29"/>
        <v>4010025240</v>
      </c>
      <c r="Z37" s="258"/>
      <c r="AA37" s="246">
        <f t="shared" si="30"/>
        <v>4010026240</v>
      </c>
      <c r="AB37" s="258"/>
    </row>
    <row r="38" spans="1:28" s="53" customFormat="1" ht="13.9" customHeight="1">
      <c r="A38" s="246">
        <v>4010010250</v>
      </c>
      <c r="B38" s="268"/>
      <c r="C38" s="246">
        <f t="shared" si="22"/>
        <v>4010011250</v>
      </c>
      <c r="D38" s="258"/>
      <c r="E38" s="878"/>
      <c r="F38" s="878"/>
      <c r="G38" s="246">
        <f t="shared" si="23"/>
        <v>4010013250</v>
      </c>
      <c r="H38" s="258"/>
      <c r="I38" s="246">
        <f t="shared" si="24"/>
        <v>4010014250</v>
      </c>
      <c r="J38" s="258"/>
      <c r="K38" s="56" t="s">
        <v>35</v>
      </c>
      <c r="L38" s="246">
        <f t="shared" si="25"/>
        <v>4010015250</v>
      </c>
      <c r="M38" s="269"/>
      <c r="N38" s="246">
        <f t="shared" si="26"/>
        <v>4010016250</v>
      </c>
      <c r="O38" s="258"/>
      <c r="P38" s="601">
        <v>4010021250</v>
      </c>
      <c r="Q38" s="381"/>
      <c r="R38" s="878"/>
      <c r="S38" s="878"/>
      <c r="T38" s="246">
        <f t="shared" si="27"/>
        <v>4010023250</v>
      </c>
      <c r="U38" s="258"/>
      <c r="V38" s="246">
        <f t="shared" si="28"/>
        <v>4010024250</v>
      </c>
      <c r="W38" s="258"/>
      <c r="X38" s="56" t="s">
        <v>35</v>
      </c>
      <c r="Y38" s="246">
        <f t="shared" si="29"/>
        <v>4010025250</v>
      </c>
      <c r="Z38" s="258"/>
      <c r="AA38" s="246">
        <f t="shared" si="30"/>
        <v>4010026250</v>
      </c>
      <c r="AB38" s="258"/>
    </row>
    <row r="39" spans="1:28" s="53" customFormat="1" ht="13.9" customHeight="1">
      <c r="A39" s="246">
        <v>4010010260</v>
      </c>
      <c r="B39" s="268"/>
      <c r="C39" s="246">
        <f t="shared" si="22"/>
        <v>4010011260</v>
      </c>
      <c r="D39" s="258"/>
      <c r="E39" s="878"/>
      <c r="F39" s="878"/>
      <c r="G39" s="246">
        <f t="shared" si="23"/>
        <v>4010013260</v>
      </c>
      <c r="H39" s="258"/>
      <c r="I39" s="246">
        <f t="shared" si="24"/>
        <v>4010014260</v>
      </c>
      <c r="J39" s="258"/>
      <c r="K39" s="56" t="s">
        <v>36</v>
      </c>
      <c r="L39" s="246">
        <f t="shared" si="25"/>
        <v>4010015260</v>
      </c>
      <c r="M39" s="269"/>
      <c r="N39" s="246">
        <f t="shared" si="26"/>
        <v>4010016260</v>
      </c>
      <c r="O39" s="258"/>
      <c r="P39" s="601">
        <v>4010021260</v>
      </c>
      <c r="Q39" s="381"/>
      <c r="R39" s="878"/>
      <c r="S39" s="878"/>
      <c r="T39" s="246">
        <f t="shared" si="27"/>
        <v>4010023260</v>
      </c>
      <c r="U39" s="258"/>
      <c r="V39" s="246">
        <f t="shared" si="28"/>
        <v>4010024260</v>
      </c>
      <c r="W39" s="258"/>
      <c r="X39" s="56" t="s">
        <v>36</v>
      </c>
      <c r="Y39" s="246">
        <f t="shared" si="29"/>
        <v>4010025260</v>
      </c>
      <c r="Z39" s="258"/>
      <c r="AA39" s="246">
        <f t="shared" si="30"/>
        <v>4010026260</v>
      </c>
      <c r="AB39" s="258"/>
    </row>
    <row r="40" spans="1:28" s="53" customFormat="1" ht="13.9" customHeight="1">
      <c r="A40" s="246">
        <v>4010010270</v>
      </c>
      <c r="B40" s="268"/>
      <c r="C40" s="246">
        <f t="shared" si="22"/>
        <v>4010011270</v>
      </c>
      <c r="D40" s="258"/>
      <c r="E40" s="878"/>
      <c r="F40" s="878"/>
      <c r="G40" s="246">
        <f t="shared" si="23"/>
        <v>4010013270</v>
      </c>
      <c r="H40" s="258"/>
      <c r="I40" s="246">
        <f t="shared" si="24"/>
        <v>4010014270</v>
      </c>
      <c r="J40" s="258"/>
      <c r="K40" s="56" t="s">
        <v>37</v>
      </c>
      <c r="L40" s="246">
        <f t="shared" si="25"/>
        <v>4010015270</v>
      </c>
      <c r="M40" s="269"/>
      <c r="N40" s="246">
        <f t="shared" si="26"/>
        <v>4010016270</v>
      </c>
      <c r="O40" s="258"/>
      <c r="P40" s="601">
        <v>4010021270</v>
      </c>
      <c r="Q40" s="381"/>
      <c r="R40" s="878"/>
      <c r="S40" s="878"/>
      <c r="T40" s="246">
        <f t="shared" si="27"/>
        <v>4010023270</v>
      </c>
      <c r="U40" s="258"/>
      <c r="V40" s="246">
        <f t="shared" si="28"/>
        <v>4010024270</v>
      </c>
      <c r="W40" s="258"/>
      <c r="X40" s="56" t="s">
        <v>37</v>
      </c>
      <c r="Y40" s="246">
        <f t="shared" si="29"/>
        <v>4010025270</v>
      </c>
      <c r="Z40" s="258"/>
      <c r="AA40" s="246">
        <f t="shared" si="30"/>
        <v>4010026270</v>
      </c>
      <c r="AB40" s="258"/>
    </row>
    <row r="41" spans="1:28" s="53" customFormat="1" ht="13.9" customHeight="1">
      <c r="A41" s="559" t="s">
        <v>551</v>
      </c>
      <c r="B41" s="125"/>
      <c r="C41" s="125"/>
      <c r="D41" s="126"/>
      <c r="F41" s="126"/>
      <c r="H41" s="126"/>
      <c r="J41" s="126"/>
      <c r="K41" s="127"/>
      <c r="L41" s="270"/>
      <c r="M41" s="270"/>
      <c r="N41" s="262"/>
      <c r="O41" s="271"/>
      <c r="P41" s="602"/>
      <c r="Q41" s="413"/>
      <c r="R41" s="262"/>
      <c r="S41" s="271"/>
      <c r="T41" s="262"/>
      <c r="U41" s="271"/>
      <c r="V41" s="262"/>
      <c r="W41" s="271"/>
      <c r="X41" s="127"/>
      <c r="Y41" s="270"/>
      <c r="Z41" s="270"/>
      <c r="AA41" s="262"/>
      <c r="AB41" s="271"/>
    </row>
    <row r="42" spans="1:28" s="53" customFormat="1" ht="13.9" customHeight="1">
      <c r="A42" s="246">
        <v>4010010280</v>
      </c>
      <c r="B42" s="268"/>
      <c r="C42" s="246">
        <f t="shared" ref="C42:C50" si="31">A42+1000</f>
        <v>4010011280</v>
      </c>
      <c r="D42" s="258"/>
      <c r="E42" s="878"/>
      <c r="F42" s="878"/>
      <c r="G42" s="246">
        <f t="shared" ref="G42:G50" si="32">A42+3000</f>
        <v>4010013280</v>
      </c>
      <c r="H42" s="258"/>
      <c r="I42" s="246">
        <f t="shared" ref="I42:I50" si="33">A42+4000</f>
        <v>4010014280</v>
      </c>
      <c r="J42" s="258"/>
      <c r="K42" s="56" t="s">
        <v>181</v>
      </c>
      <c r="L42" s="246">
        <f t="shared" ref="L42:L50" si="34">A42+5000</f>
        <v>4010015280</v>
      </c>
      <c r="M42" s="269"/>
      <c r="N42" s="246">
        <f t="shared" ref="N42:N50" si="35">A42+6000</f>
        <v>4010016280</v>
      </c>
      <c r="O42" s="258"/>
      <c r="P42" s="601">
        <v>4010021280</v>
      </c>
      <c r="Q42" s="381"/>
      <c r="R42" s="878"/>
      <c r="S42" s="878"/>
      <c r="T42" s="246">
        <f t="shared" ref="T42:T50" si="36">A42+13000</f>
        <v>4010023280</v>
      </c>
      <c r="U42" s="258"/>
      <c r="V42" s="246">
        <f t="shared" ref="V42:V50" si="37">A42+14000</f>
        <v>4010024280</v>
      </c>
      <c r="W42" s="258"/>
      <c r="X42" s="56" t="s">
        <v>181</v>
      </c>
      <c r="Y42" s="246">
        <f t="shared" ref="Y42:Y50" si="38">A42+15000</f>
        <v>4010025280</v>
      </c>
      <c r="Z42" s="258"/>
      <c r="AA42" s="246">
        <f t="shared" ref="AA42:AA50" si="39">A42+16000</f>
        <v>4010026280</v>
      </c>
      <c r="AB42" s="258"/>
    </row>
    <row r="43" spans="1:28" s="53" customFormat="1" ht="13.9" customHeight="1">
      <c r="A43" s="246">
        <v>4010010290</v>
      </c>
      <c r="B43" s="268"/>
      <c r="C43" s="246">
        <f t="shared" si="31"/>
        <v>4010011290</v>
      </c>
      <c r="D43" s="258"/>
      <c r="E43" s="878"/>
      <c r="F43" s="878"/>
      <c r="G43" s="246">
        <f t="shared" si="32"/>
        <v>4010013290</v>
      </c>
      <c r="H43" s="258"/>
      <c r="I43" s="246">
        <f t="shared" si="33"/>
        <v>4010014290</v>
      </c>
      <c r="J43" s="258"/>
      <c r="K43" s="56" t="s">
        <v>30</v>
      </c>
      <c r="L43" s="246">
        <f t="shared" si="34"/>
        <v>4010015290</v>
      </c>
      <c r="M43" s="269"/>
      <c r="N43" s="246">
        <f t="shared" si="35"/>
        <v>4010016290</v>
      </c>
      <c r="O43" s="258"/>
      <c r="P43" s="601">
        <v>4010021290</v>
      </c>
      <c r="Q43" s="381"/>
      <c r="R43" s="878"/>
      <c r="S43" s="878"/>
      <c r="T43" s="246">
        <f t="shared" si="36"/>
        <v>4010023290</v>
      </c>
      <c r="U43" s="258"/>
      <c r="V43" s="246">
        <f t="shared" si="37"/>
        <v>4010024290</v>
      </c>
      <c r="W43" s="258"/>
      <c r="X43" s="56" t="s">
        <v>30</v>
      </c>
      <c r="Y43" s="246">
        <f t="shared" si="38"/>
        <v>4010025290</v>
      </c>
      <c r="Z43" s="258"/>
      <c r="AA43" s="246">
        <f t="shared" si="39"/>
        <v>4010026290</v>
      </c>
      <c r="AB43" s="258"/>
    </row>
    <row r="44" spans="1:28" s="53" customFormat="1" ht="13.9" customHeight="1">
      <c r="A44" s="246">
        <v>4010010300</v>
      </c>
      <c r="B44" s="268"/>
      <c r="C44" s="246">
        <f t="shared" si="31"/>
        <v>4010011300</v>
      </c>
      <c r="D44" s="258"/>
      <c r="E44" s="878"/>
      <c r="F44" s="878"/>
      <c r="G44" s="246">
        <f t="shared" si="32"/>
        <v>4010013300</v>
      </c>
      <c r="H44" s="258"/>
      <c r="I44" s="246">
        <f t="shared" si="33"/>
        <v>4010014300</v>
      </c>
      <c r="J44" s="258"/>
      <c r="K44" s="56" t="s">
        <v>31</v>
      </c>
      <c r="L44" s="246">
        <f t="shared" si="34"/>
        <v>4010015300</v>
      </c>
      <c r="M44" s="269"/>
      <c r="N44" s="246">
        <f t="shared" si="35"/>
        <v>4010016300</v>
      </c>
      <c r="O44" s="258"/>
      <c r="P44" s="601">
        <v>4010021300</v>
      </c>
      <c r="Q44" s="381"/>
      <c r="R44" s="878"/>
      <c r="S44" s="878"/>
      <c r="T44" s="246">
        <f t="shared" si="36"/>
        <v>4010023300</v>
      </c>
      <c r="U44" s="258"/>
      <c r="V44" s="246">
        <f t="shared" si="37"/>
        <v>4010024300</v>
      </c>
      <c r="W44" s="258"/>
      <c r="X44" s="56" t="s">
        <v>31</v>
      </c>
      <c r="Y44" s="246">
        <f t="shared" si="38"/>
        <v>4010025300</v>
      </c>
      <c r="Z44" s="258"/>
      <c r="AA44" s="246">
        <f t="shared" si="39"/>
        <v>4010026300</v>
      </c>
      <c r="AB44" s="258"/>
    </row>
    <row r="45" spans="1:28" s="53" customFormat="1" ht="13.9" customHeight="1">
      <c r="A45" s="246">
        <v>4010010310</v>
      </c>
      <c r="B45" s="268"/>
      <c r="C45" s="246">
        <f t="shared" si="31"/>
        <v>4010011310</v>
      </c>
      <c r="D45" s="258"/>
      <c r="E45" s="878"/>
      <c r="F45" s="878"/>
      <c r="G45" s="246">
        <f t="shared" si="32"/>
        <v>4010013310</v>
      </c>
      <c r="H45" s="258"/>
      <c r="I45" s="246">
        <f t="shared" si="33"/>
        <v>4010014310</v>
      </c>
      <c r="J45" s="258"/>
      <c r="K45" s="56" t="s">
        <v>32</v>
      </c>
      <c r="L45" s="246">
        <f t="shared" si="34"/>
        <v>4010015310</v>
      </c>
      <c r="M45" s="269"/>
      <c r="N45" s="246">
        <f t="shared" si="35"/>
        <v>4010016310</v>
      </c>
      <c r="O45" s="258"/>
      <c r="P45" s="601">
        <v>4010021310</v>
      </c>
      <c r="Q45" s="381"/>
      <c r="R45" s="878"/>
      <c r="S45" s="878"/>
      <c r="T45" s="246">
        <f t="shared" si="36"/>
        <v>4010023310</v>
      </c>
      <c r="U45" s="258"/>
      <c r="V45" s="246">
        <f t="shared" si="37"/>
        <v>4010024310</v>
      </c>
      <c r="W45" s="258"/>
      <c r="X45" s="56" t="s">
        <v>32</v>
      </c>
      <c r="Y45" s="246">
        <f t="shared" si="38"/>
        <v>4010025310</v>
      </c>
      <c r="Z45" s="258"/>
      <c r="AA45" s="246">
        <f t="shared" si="39"/>
        <v>4010026310</v>
      </c>
      <c r="AB45" s="258"/>
    </row>
    <row r="46" spans="1:28" s="53" customFormat="1" ht="13.9" customHeight="1">
      <c r="A46" s="246">
        <v>4010010320</v>
      </c>
      <c r="B46" s="268"/>
      <c r="C46" s="246">
        <f t="shared" si="31"/>
        <v>4010011320</v>
      </c>
      <c r="D46" s="258"/>
      <c r="E46" s="878"/>
      <c r="F46" s="878"/>
      <c r="G46" s="246">
        <f t="shared" si="32"/>
        <v>4010013320</v>
      </c>
      <c r="H46" s="258"/>
      <c r="I46" s="246">
        <f t="shared" si="33"/>
        <v>4010014320</v>
      </c>
      <c r="J46" s="258"/>
      <c r="K46" s="56" t="s">
        <v>33</v>
      </c>
      <c r="L46" s="246">
        <f t="shared" si="34"/>
        <v>4010015320</v>
      </c>
      <c r="M46" s="269"/>
      <c r="N46" s="246">
        <f t="shared" si="35"/>
        <v>4010016320</v>
      </c>
      <c r="O46" s="258"/>
      <c r="P46" s="601">
        <v>4010021320</v>
      </c>
      <c r="Q46" s="381"/>
      <c r="R46" s="878"/>
      <c r="S46" s="878"/>
      <c r="T46" s="246">
        <f t="shared" si="36"/>
        <v>4010023320</v>
      </c>
      <c r="U46" s="258"/>
      <c r="V46" s="246">
        <f t="shared" si="37"/>
        <v>4010024320</v>
      </c>
      <c r="W46" s="258"/>
      <c r="X46" s="56" t="s">
        <v>33</v>
      </c>
      <c r="Y46" s="246">
        <f t="shared" si="38"/>
        <v>4010025320</v>
      </c>
      <c r="Z46" s="258"/>
      <c r="AA46" s="246">
        <f t="shared" si="39"/>
        <v>4010026320</v>
      </c>
      <c r="AB46" s="258"/>
    </row>
    <row r="47" spans="1:28" s="53" customFormat="1" ht="13.9" customHeight="1">
      <c r="A47" s="246">
        <v>4010010330</v>
      </c>
      <c r="B47" s="268"/>
      <c r="C47" s="246">
        <f t="shared" si="31"/>
        <v>4010011330</v>
      </c>
      <c r="D47" s="258"/>
      <c r="E47" s="878"/>
      <c r="F47" s="878"/>
      <c r="G47" s="246">
        <f t="shared" si="32"/>
        <v>4010013330</v>
      </c>
      <c r="H47" s="258"/>
      <c r="I47" s="246">
        <f t="shared" si="33"/>
        <v>4010014330</v>
      </c>
      <c r="J47" s="258"/>
      <c r="K47" s="56" t="s">
        <v>34</v>
      </c>
      <c r="L47" s="246">
        <f t="shared" si="34"/>
        <v>4010015330</v>
      </c>
      <c r="M47" s="269"/>
      <c r="N47" s="246">
        <f t="shared" si="35"/>
        <v>4010016330</v>
      </c>
      <c r="O47" s="258"/>
      <c r="P47" s="601">
        <v>4010021330</v>
      </c>
      <c r="Q47" s="381"/>
      <c r="R47" s="878"/>
      <c r="S47" s="878"/>
      <c r="T47" s="246">
        <f t="shared" si="36"/>
        <v>4010023330</v>
      </c>
      <c r="U47" s="258"/>
      <c r="V47" s="246">
        <f t="shared" si="37"/>
        <v>4010024330</v>
      </c>
      <c r="W47" s="258"/>
      <c r="X47" s="56" t="s">
        <v>34</v>
      </c>
      <c r="Y47" s="246">
        <f t="shared" si="38"/>
        <v>4010025330</v>
      </c>
      <c r="Z47" s="258"/>
      <c r="AA47" s="246">
        <f t="shared" si="39"/>
        <v>4010026330</v>
      </c>
      <c r="AB47" s="258"/>
    </row>
    <row r="48" spans="1:28" s="53" customFormat="1" ht="13.9" customHeight="1">
      <c r="A48" s="246">
        <v>4010010340</v>
      </c>
      <c r="B48" s="268"/>
      <c r="C48" s="246">
        <f t="shared" si="31"/>
        <v>4010011340</v>
      </c>
      <c r="D48" s="258"/>
      <c r="E48" s="878"/>
      <c r="F48" s="878"/>
      <c r="G48" s="246">
        <f t="shared" si="32"/>
        <v>4010013340</v>
      </c>
      <c r="H48" s="258"/>
      <c r="I48" s="246">
        <f t="shared" si="33"/>
        <v>4010014340</v>
      </c>
      <c r="J48" s="258"/>
      <c r="K48" s="56" t="s">
        <v>35</v>
      </c>
      <c r="L48" s="246">
        <f t="shared" si="34"/>
        <v>4010015340</v>
      </c>
      <c r="M48" s="269"/>
      <c r="N48" s="246">
        <f t="shared" si="35"/>
        <v>4010016340</v>
      </c>
      <c r="O48" s="258"/>
      <c r="P48" s="601">
        <v>4010021340</v>
      </c>
      <c r="Q48" s="381"/>
      <c r="R48" s="878"/>
      <c r="S48" s="878"/>
      <c r="T48" s="246">
        <f t="shared" si="36"/>
        <v>4010023340</v>
      </c>
      <c r="U48" s="258"/>
      <c r="V48" s="246">
        <f t="shared" si="37"/>
        <v>4010024340</v>
      </c>
      <c r="W48" s="258"/>
      <c r="X48" s="56" t="s">
        <v>35</v>
      </c>
      <c r="Y48" s="246">
        <f t="shared" si="38"/>
        <v>4010025340</v>
      </c>
      <c r="Z48" s="258"/>
      <c r="AA48" s="246">
        <f t="shared" si="39"/>
        <v>4010026340</v>
      </c>
      <c r="AB48" s="258"/>
    </row>
    <row r="49" spans="1:28" s="53" customFormat="1" ht="13.9" customHeight="1">
      <c r="A49" s="246">
        <v>4010010350</v>
      </c>
      <c r="B49" s="268"/>
      <c r="C49" s="246">
        <f t="shared" si="31"/>
        <v>4010011350</v>
      </c>
      <c r="D49" s="258"/>
      <c r="E49" s="878"/>
      <c r="F49" s="878"/>
      <c r="G49" s="246">
        <f t="shared" si="32"/>
        <v>4010013350</v>
      </c>
      <c r="H49" s="258"/>
      <c r="I49" s="246">
        <f t="shared" si="33"/>
        <v>4010014350</v>
      </c>
      <c r="J49" s="258"/>
      <c r="K49" s="56" t="s">
        <v>36</v>
      </c>
      <c r="L49" s="246">
        <f t="shared" si="34"/>
        <v>4010015350</v>
      </c>
      <c r="M49" s="269"/>
      <c r="N49" s="246">
        <f t="shared" si="35"/>
        <v>4010016350</v>
      </c>
      <c r="O49" s="258"/>
      <c r="P49" s="601">
        <v>4010021350</v>
      </c>
      <c r="Q49" s="381"/>
      <c r="R49" s="878"/>
      <c r="S49" s="878"/>
      <c r="T49" s="246">
        <f t="shared" si="36"/>
        <v>4010023350</v>
      </c>
      <c r="U49" s="258"/>
      <c r="V49" s="246">
        <f t="shared" si="37"/>
        <v>4010024350</v>
      </c>
      <c r="W49" s="258"/>
      <c r="X49" s="56" t="s">
        <v>36</v>
      </c>
      <c r="Y49" s="246">
        <f t="shared" si="38"/>
        <v>4010025350</v>
      </c>
      <c r="Z49" s="258"/>
      <c r="AA49" s="246">
        <f t="shared" si="39"/>
        <v>4010026350</v>
      </c>
      <c r="AB49" s="258"/>
    </row>
    <row r="50" spans="1:28" s="53" customFormat="1" ht="13.9" customHeight="1">
      <c r="A50" s="246">
        <v>4010010360</v>
      </c>
      <c r="B50" s="268"/>
      <c r="C50" s="246">
        <f t="shared" si="31"/>
        <v>4010011360</v>
      </c>
      <c r="D50" s="258"/>
      <c r="E50" s="878"/>
      <c r="F50" s="878"/>
      <c r="G50" s="246">
        <f t="shared" si="32"/>
        <v>4010013360</v>
      </c>
      <c r="H50" s="258"/>
      <c r="I50" s="246">
        <f t="shared" si="33"/>
        <v>4010014360</v>
      </c>
      <c r="J50" s="258"/>
      <c r="K50" s="56" t="s">
        <v>37</v>
      </c>
      <c r="L50" s="246">
        <f t="shared" si="34"/>
        <v>4010015360</v>
      </c>
      <c r="M50" s="269"/>
      <c r="N50" s="246">
        <f t="shared" si="35"/>
        <v>4010016360</v>
      </c>
      <c r="O50" s="258"/>
      <c r="P50" s="601">
        <v>4010021360</v>
      </c>
      <c r="Q50" s="381"/>
      <c r="R50" s="878"/>
      <c r="S50" s="878"/>
      <c r="T50" s="246">
        <f t="shared" si="36"/>
        <v>4010023360</v>
      </c>
      <c r="U50" s="258"/>
      <c r="V50" s="246">
        <f t="shared" si="37"/>
        <v>4010024360</v>
      </c>
      <c r="W50" s="258"/>
      <c r="X50" s="56" t="s">
        <v>37</v>
      </c>
      <c r="Y50" s="246">
        <f t="shared" si="38"/>
        <v>4010025360</v>
      </c>
      <c r="Z50" s="258"/>
      <c r="AA50" s="246">
        <f t="shared" si="39"/>
        <v>4010026360</v>
      </c>
      <c r="AB50" s="258"/>
    </row>
    <row r="51" spans="1:28" s="53" customFormat="1" ht="13.9" customHeight="1">
      <c r="P51" s="403"/>
      <c r="Q51" s="403"/>
    </row>
    <row r="52" spans="1:28" s="53" customFormat="1" ht="13.9" customHeight="1">
      <c r="A52" s="671">
        <v>4010010370</v>
      </c>
      <c r="B52" s="122"/>
      <c r="C52" s="403"/>
      <c r="D52" s="370"/>
      <c r="F52" s="62"/>
      <c r="H52" s="62"/>
      <c r="J52" s="62"/>
      <c r="K52" s="62"/>
      <c r="L52" s="62"/>
      <c r="M52" s="62"/>
      <c r="N52" s="314">
        <v>4010016370</v>
      </c>
      <c r="O52" s="258"/>
      <c r="P52" s="265"/>
      <c r="Q52" s="265"/>
      <c r="S52" s="62"/>
      <c r="U52" s="62"/>
      <c r="W52" s="62"/>
      <c r="X52" s="62"/>
      <c r="Y52" s="62"/>
      <c r="Z52" s="62"/>
      <c r="AA52" s="314">
        <v>4010026370</v>
      </c>
      <c r="AB52" s="258"/>
    </row>
    <row r="53" spans="1:28" s="53" customFormat="1" ht="13.9" customHeight="1">
      <c r="A53" s="129"/>
      <c r="P53" s="403"/>
      <c r="Q53" s="403"/>
    </row>
    <row r="54" spans="1:28" s="53" customFormat="1" ht="13.9" customHeight="1">
      <c r="A54" s="124" t="s">
        <v>182</v>
      </c>
      <c r="C54" s="71"/>
      <c r="P54" s="403"/>
      <c r="Q54" s="403"/>
    </row>
    <row r="55" spans="1:28" s="53" customFormat="1" ht="13.9" customHeight="1">
      <c r="A55" s="129" t="s">
        <v>183</v>
      </c>
      <c r="P55" s="403"/>
      <c r="Q55" s="403"/>
    </row>
    <row r="56" spans="1:28" s="53" customFormat="1" ht="13.9" customHeight="1">
      <c r="A56" s="246">
        <v>4010010380</v>
      </c>
      <c r="B56" s="272"/>
      <c r="C56" s="246">
        <f>A56+1000</f>
        <v>4010011380</v>
      </c>
      <c r="D56" s="259"/>
      <c r="E56" s="844"/>
      <c r="F56" s="880"/>
      <c r="G56" s="880"/>
      <c r="H56" s="880"/>
      <c r="I56" s="880"/>
      <c r="J56" s="880"/>
      <c r="K56" s="334"/>
      <c r="L56" s="334"/>
      <c r="M56" s="633"/>
      <c r="N56" s="299">
        <f>A56+6000</f>
        <v>4010016380</v>
      </c>
      <c r="O56" s="259"/>
      <c r="P56" s="634"/>
      <c r="Q56" s="334"/>
      <c r="R56" s="880"/>
      <c r="S56" s="880"/>
      <c r="T56" s="880"/>
      <c r="U56" s="880"/>
      <c r="V56" s="880"/>
      <c r="W56" s="880"/>
      <c r="X56" s="334"/>
      <c r="Y56" s="334"/>
      <c r="Z56" s="633"/>
      <c r="AA56" s="299">
        <f>A56+16000</f>
        <v>4010026380</v>
      </c>
      <c r="AB56" s="258"/>
    </row>
    <row r="57" spans="1:28" s="53" customFormat="1" ht="13.9" customHeight="1">
      <c r="A57" s="129" t="s">
        <v>184</v>
      </c>
      <c r="P57" s="403"/>
      <c r="Q57" s="403"/>
    </row>
    <row r="58" spans="1:28" s="53" customFormat="1" ht="13.9" customHeight="1">
      <c r="A58" s="246">
        <v>4010010390</v>
      </c>
      <c r="B58" s="272"/>
      <c r="C58" s="246">
        <f>A58+1000</f>
        <v>4010011390</v>
      </c>
      <c r="D58" s="258"/>
      <c r="E58" s="246">
        <f>A58+2000</f>
        <v>4010012390</v>
      </c>
      <c r="F58" s="259"/>
      <c r="G58" s="844"/>
      <c r="H58" s="880"/>
      <c r="I58" s="880"/>
      <c r="J58" s="880"/>
      <c r="K58" s="334"/>
      <c r="L58" s="334"/>
      <c r="M58" s="633"/>
      <c r="N58" s="299">
        <f>A58+6000</f>
        <v>4010016390</v>
      </c>
      <c r="O58" s="259"/>
      <c r="P58" s="634"/>
      <c r="Q58" s="633"/>
      <c r="R58" s="418">
        <f>A58+12000</f>
        <v>4010022390</v>
      </c>
      <c r="S58" s="259"/>
      <c r="T58" s="844"/>
      <c r="U58" s="880"/>
      <c r="V58" s="880"/>
      <c r="W58" s="880"/>
      <c r="X58" s="334"/>
      <c r="Y58" s="334"/>
      <c r="Z58" s="633"/>
      <c r="AA58" s="299">
        <f>A58+16000</f>
        <v>4010026390</v>
      </c>
      <c r="AB58" s="258"/>
    </row>
    <row r="59" spans="1:28" s="53" customFormat="1" ht="13.9" customHeight="1">
      <c r="A59" s="129" t="s">
        <v>185</v>
      </c>
      <c r="P59" s="403"/>
      <c r="Q59" s="403"/>
    </row>
    <row r="60" spans="1:28" s="53" customFormat="1" ht="13.9" customHeight="1">
      <c r="A60" s="129" t="s">
        <v>186</v>
      </c>
      <c r="P60" s="403"/>
      <c r="Q60" s="403"/>
    </row>
    <row r="61" spans="1:28" s="53" customFormat="1" ht="13.9" customHeight="1">
      <c r="A61" s="129" t="s">
        <v>187</v>
      </c>
      <c r="P61" s="403"/>
      <c r="Q61" s="403"/>
      <c r="AB61" s="728" t="s">
        <v>690</v>
      </c>
    </row>
    <row r="62" spans="1:28" s="53" customFormat="1" ht="13.9" customHeight="1">
      <c r="A62" s="129"/>
      <c r="P62" s="403"/>
      <c r="Q62" s="403"/>
      <c r="AB62" s="38" t="s">
        <v>188</v>
      </c>
    </row>
    <row r="63" spans="1:28" s="53" customFormat="1" ht="13.9" customHeight="1">
      <c r="P63" s="403"/>
      <c r="Q63" s="403"/>
    </row>
    <row r="64" spans="1:28" s="53" customFormat="1" ht="13.9" customHeight="1">
      <c r="P64" s="403"/>
      <c r="Q64" s="403"/>
    </row>
    <row r="65" spans="16:17" s="53" customFormat="1" ht="13.9" customHeight="1">
      <c r="P65" s="403"/>
      <c r="Q65" s="403"/>
    </row>
    <row r="66" spans="16:17" s="53" customFormat="1" ht="13.9" customHeight="1">
      <c r="P66" s="403"/>
      <c r="Q66" s="403"/>
    </row>
    <row r="67" spans="16:17" s="53" customFormat="1" ht="13.9" customHeight="1">
      <c r="P67" s="403"/>
      <c r="Q67" s="403"/>
    </row>
    <row r="68" spans="16:17" s="53" customFormat="1" ht="13.9" customHeight="1">
      <c r="P68" s="403"/>
      <c r="Q68" s="403"/>
    </row>
  </sheetData>
  <customSheetViews>
    <customSheetView guid="{7C10E70B-CA2F-4DD3-A65F-D2F324708369}" fitToPage="1" topLeftCell="U1">
      <selection activeCell="A21" sqref="A21"/>
      <pageMargins left="0.7" right="0.7" top="0.75" bottom="0.75" header="0.3" footer="0.3"/>
      <pageSetup scale="59" orientation="landscape" r:id="rId1"/>
    </customSheetView>
    <customSheetView guid="{EE1933C6-8392-46A4-85D3-94F99845B8F8}" fitToPage="1">
      <pageMargins left="0.7" right="0.7" top="0.75" bottom="0.75" header="0.3" footer="0.3"/>
      <pageSetup scale="57" orientation="landscape" r:id="rId2"/>
    </customSheetView>
    <customSheetView guid="{10071406-5415-425D-948E-2D821A4F8DEB}" showPageBreaks="1" fitToPage="1" printArea="1">
      <selection activeCell="A21" sqref="A21"/>
      <pageMargins left="0.7" right="0.7" top="0.75" bottom="0.75" header="0.3" footer="0.3"/>
      <pageSetup scale="59" orientation="landscape" r:id="rId3"/>
    </customSheetView>
  </customSheetViews>
  <mergeCells count="66">
    <mergeCell ref="A10:B10"/>
    <mergeCell ref="C9:O9"/>
    <mergeCell ref="P9:AB9"/>
    <mergeCell ref="P10:Q10"/>
    <mergeCell ref="G58:H58"/>
    <mergeCell ref="I58:J58"/>
    <mergeCell ref="T58:U58"/>
    <mergeCell ref="V58:W58"/>
    <mergeCell ref="E56:F56"/>
    <mergeCell ref="G56:H56"/>
    <mergeCell ref="I56:J56"/>
    <mergeCell ref="R56:S56"/>
    <mergeCell ref="T56:U56"/>
    <mergeCell ref="V56:W56"/>
    <mergeCell ref="E48:F48"/>
    <mergeCell ref="R48:S48"/>
    <mergeCell ref="E49:F49"/>
    <mergeCell ref="R49:S49"/>
    <mergeCell ref="E50:F50"/>
    <mergeCell ref="R50:S50"/>
    <mergeCell ref="E45:F45"/>
    <mergeCell ref="R45:S45"/>
    <mergeCell ref="E46:F46"/>
    <mergeCell ref="R46:S46"/>
    <mergeCell ref="E47:F47"/>
    <mergeCell ref="R47:S47"/>
    <mergeCell ref="E42:F42"/>
    <mergeCell ref="R42:S42"/>
    <mergeCell ref="E43:F43"/>
    <mergeCell ref="R43:S43"/>
    <mergeCell ref="E44:F44"/>
    <mergeCell ref="R44:S44"/>
    <mergeCell ref="E38:F38"/>
    <mergeCell ref="R38:S38"/>
    <mergeCell ref="E39:F39"/>
    <mergeCell ref="R39:S39"/>
    <mergeCell ref="E40:F40"/>
    <mergeCell ref="R40:S40"/>
    <mergeCell ref="E35:F35"/>
    <mergeCell ref="R35:S35"/>
    <mergeCell ref="E36:F36"/>
    <mergeCell ref="R36:S36"/>
    <mergeCell ref="E37:F37"/>
    <mergeCell ref="R37:S37"/>
    <mergeCell ref="E32:F32"/>
    <mergeCell ref="R32:S32"/>
    <mergeCell ref="E33:F33"/>
    <mergeCell ref="R33:S33"/>
    <mergeCell ref="E34:F34"/>
    <mergeCell ref="R34:S34"/>
    <mergeCell ref="AA10:AB10"/>
    <mergeCell ref="C10:D10"/>
    <mergeCell ref="E10:F10"/>
    <mergeCell ref="G10:H10"/>
    <mergeCell ref="I10:J10"/>
    <mergeCell ref="L10:M10"/>
    <mergeCell ref="N10:O10"/>
    <mergeCell ref="R10:S10"/>
    <mergeCell ref="T10:U10"/>
    <mergeCell ref="V10:W10"/>
    <mergeCell ref="Y10:Z10"/>
    <mergeCell ref="A9:B9"/>
    <mergeCell ref="A4:AB4"/>
    <mergeCell ref="A5:AB5"/>
    <mergeCell ref="A6:AB6"/>
    <mergeCell ref="A7:AB7"/>
  </mergeCells>
  <printOptions horizontalCentered="1"/>
  <pageMargins left="0.39370078740157483" right="0.39370078740157483" top="0.39370078740157483" bottom="0.39370078740157483" header="0.39370078740157483" footer="0.39370078740157483"/>
  <pageSetup paperSize="5" scale="54" orientation="landscape" r:id="rId4"/>
  <drawing r:id="rId5"/>
  <legacyDrawingHF r:id="rId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8">
    <pageSetUpPr fitToPage="1"/>
  </sheetPr>
  <dimension ref="A1:S78"/>
  <sheetViews>
    <sheetView showGridLines="0" workbookViewId="0">
      <selection activeCell="S48" sqref="S48"/>
    </sheetView>
  </sheetViews>
  <sheetFormatPr defaultRowHeight="12.75"/>
  <cols>
    <col min="1" max="1" width="3.140625" style="130" customWidth="1"/>
    <col min="2" max="2" width="6.5703125" style="130" customWidth="1"/>
    <col min="3" max="3" width="21.7109375" style="130" customWidth="1"/>
    <col min="4" max="4" width="8.5703125" style="130" customWidth="1"/>
    <col min="5" max="5" width="12.7109375" style="130" customWidth="1"/>
    <col min="6" max="6" width="8.5703125" style="130" customWidth="1"/>
    <col min="7" max="7" width="12.7109375" style="130" customWidth="1"/>
    <col min="8" max="8" width="8.5703125" style="130" customWidth="1"/>
    <col min="9" max="9" width="12.7109375" style="130" customWidth="1"/>
    <col min="10" max="10" width="8.5703125" style="130" customWidth="1"/>
    <col min="11" max="11" width="12.7109375" style="130" customWidth="1"/>
    <col min="12" max="12" width="8.5703125" style="130" customWidth="1"/>
    <col min="13" max="13" width="12.7109375" style="130" customWidth="1"/>
    <col min="14" max="14" width="8.5703125" style="130" customWidth="1"/>
    <col min="15" max="15" width="12.7109375" style="130" customWidth="1"/>
    <col min="16" max="16" width="8.5703125" style="130" customWidth="1"/>
    <col min="17" max="17" width="12.7109375" style="130" customWidth="1"/>
    <col min="18" max="18" width="8.5703125" style="130" customWidth="1"/>
    <col min="19" max="19" width="12.7109375" style="130" customWidth="1"/>
    <col min="20" max="260" width="8.85546875" style="130"/>
    <col min="261" max="261" width="3.140625" style="130" customWidth="1"/>
    <col min="262" max="262" width="6.5703125" style="130" customWidth="1"/>
    <col min="263" max="263" width="8.85546875" style="130"/>
    <col min="264" max="264" width="9.7109375" style="130" customWidth="1"/>
    <col min="265" max="265" width="6.5703125" style="130" customWidth="1"/>
    <col min="266" max="273" width="12.7109375" style="130" customWidth="1"/>
    <col min="274" max="274" width="3.85546875" style="130" customWidth="1"/>
    <col min="275" max="275" width="4.85546875" style="130" customWidth="1"/>
    <col min="276" max="516" width="8.85546875" style="130"/>
    <col min="517" max="517" width="3.140625" style="130" customWidth="1"/>
    <col min="518" max="518" width="6.5703125" style="130" customWidth="1"/>
    <col min="519" max="519" width="8.85546875" style="130"/>
    <col min="520" max="520" width="9.7109375" style="130" customWidth="1"/>
    <col min="521" max="521" width="6.5703125" style="130" customWidth="1"/>
    <col min="522" max="529" width="12.7109375" style="130" customWidth="1"/>
    <col min="530" max="530" width="3.85546875" style="130" customWidth="1"/>
    <col min="531" max="531" width="4.85546875" style="130" customWidth="1"/>
    <col min="532" max="772" width="8.85546875" style="130"/>
    <col min="773" max="773" width="3.140625" style="130" customWidth="1"/>
    <col min="774" max="774" width="6.5703125" style="130" customWidth="1"/>
    <col min="775" max="775" width="8.85546875" style="130"/>
    <col min="776" max="776" width="9.7109375" style="130" customWidth="1"/>
    <col min="777" max="777" width="6.5703125" style="130" customWidth="1"/>
    <col min="778" max="785" width="12.7109375" style="130" customWidth="1"/>
    <col min="786" max="786" width="3.85546875" style="130" customWidth="1"/>
    <col min="787" max="787" width="4.85546875" style="130" customWidth="1"/>
    <col min="788" max="1028" width="8.85546875" style="130"/>
    <col min="1029" max="1029" width="3.140625" style="130" customWidth="1"/>
    <col min="1030" max="1030" width="6.5703125" style="130" customWidth="1"/>
    <col min="1031" max="1031" width="8.85546875" style="130"/>
    <col min="1032" max="1032" width="9.7109375" style="130" customWidth="1"/>
    <col min="1033" max="1033" width="6.5703125" style="130" customWidth="1"/>
    <col min="1034" max="1041" width="12.7109375" style="130" customWidth="1"/>
    <col min="1042" max="1042" width="3.85546875" style="130" customWidth="1"/>
    <col min="1043" max="1043" width="4.85546875" style="130" customWidth="1"/>
    <col min="1044" max="1284" width="8.85546875" style="130"/>
    <col min="1285" max="1285" width="3.140625" style="130" customWidth="1"/>
    <col min="1286" max="1286" width="6.5703125" style="130" customWidth="1"/>
    <col min="1287" max="1287" width="8.85546875" style="130"/>
    <col min="1288" max="1288" width="9.7109375" style="130" customWidth="1"/>
    <col min="1289" max="1289" width="6.5703125" style="130" customWidth="1"/>
    <col min="1290" max="1297" width="12.7109375" style="130" customWidth="1"/>
    <col min="1298" max="1298" width="3.85546875" style="130" customWidth="1"/>
    <col min="1299" max="1299" width="4.85546875" style="130" customWidth="1"/>
    <col min="1300" max="1540" width="8.85546875" style="130"/>
    <col min="1541" max="1541" width="3.140625" style="130" customWidth="1"/>
    <col min="1542" max="1542" width="6.5703125" style="130" customWidth="1"/>
    <col min="1543" max="1543" width="8.85546875" style="130"/>
    <col min="1544" max="1544" width="9.7109375" style="130" customWidth="1"/>
    <col min="1545" max="1545" width="6.5703125" style="130" customWidth="1"/>
    <col min="1546" max="1553" width="12.7109375" style="130" customWidth="1"/>
    <col min="1554" max="1554" width="3.85546875" style="130" customWidth="1"/>
    <col min="1555" max="1555" width="4.85546875" style="130" customWidth="1"/>
    <col min="1556" max="1796" width="8.85546875" style="130"/>
    <col min="1797" max="1797" width="3.140625" style="130" customWidth="1"/>
    <col min="1798" max="1798" width="6.5703125" style="130" customWidth="1"/>
    <col min="1799" max="1799" width="8.85546875" style="130"/>
    <col min="1800" max="1800" width="9.7109375" style="130" customWidth="1"/>
    <col min="1801" max="1801" width="6.5703125" style="130" customWidth="1"/>
    <col min="1802" max="1809" width="12.7109375" style="130" customWidth="1"/>
    <col min="1810" max="1810" width="3.85546875" style="130" customWidth="1"/>
    <col min="1811" max="1811" width="4.85546875" style="130" customWidth="1"/>
    <col min="1812" max="2052" width="8.85546875" style="130"/>
    <col min="2053" max="2053" width="3.140625" style="130" customWidth="1"/>
    <col min="2054" max="2054" width="6.5703125" style="130" customWidth="1"/>
    <col min="2055" max="2055" width="8.85546875" style="130"/>
    <col min="2056" max="2056" width="9.7109375" style="130" customWidth="1"/>
    <col min="2057" max="2057" width="6.5703125" style="130" customWidth="1"/>
    <col min="2058" max="2065" width="12.7109375" style="130" customWidth="1"/>
    <col min="2066" max="2066" width="3.85546875" style="130" customWidth="1"/>
    <col min="2067" max="2067" width="4.85546875" style="130" customWidth="1"/>
    <col min="2068" max="2308" width="8.85546875" style="130"/>
    <col min="2309" max="2309" width="3.140625" style="130" customWidth="1"/>
    <col min="2310" max="2310" width="6.5703125" style="130" customWidth="1"/>
    <col min="2311" max="2311" width="8.85546875" style="130"/>
    <col min="2312" max="2312" width="9.7109375" style="130" customWidth="1"/>
    <col min="2313" max="2313" width="6.5703125" style="130" customWidth="1"/>
    <col min="2314" max="2321" width="12.7109375" style="130" customWidth="1"/>
    <col min="2322" max="2322" width="3.85546875" style="130" customWidth="1"/>
    <col min="2323" max="2323" width="4.85546875" style="130" customWidth="1"/>
    <col min="2324" max="2564" width="8.85546875" style="130"/>
    <col min="2565" max="2565" width="3.140625" style="130" customWidth="1"/>
    <col min="2566" max="2566" width="6.5703125" style="130" customWidth="1"/>
    <col min="2567" max="2567" width="8.85546875" style="130"/>
    <col min="2568" max="2568" width="9.7109375" style="130" customWidth="1"/>
    <col min="2569" max="2569" width="6.5703125" style="130" customWidth="1"/>
    <col min="2570" max="2577" width="12.7109375" style="130" customWidth="1"/>
    <col min="2578" max="2578" width="3.85546875" style="130" customWidth="1"/>
    <col min="2579" max="2579" width="4.85546875" style="130" customWidth="1"/>
    <col min="2580" max="2820" width="8.85546875" style="130"/>
    <col min="2821" max="2821" width="3.140625" style="130" customWidth="1"/>
    <col min="2822" max="2822" width="6.5703125" style="130" customWidth="1"/>
    <col min="2823" max="2823" width="8.85546875" style="130"/>
    <col min="2824" max="2824" width="9.7109375" style="130" customWidth="1"/>
    <col min="2825" max="2825" width="6.5703125" style="130" customWidth="1"/>
    <col min="2826" max="2833" width="12.7109375" style="130" customWidth="1"/>
    <col min="2834" max="2834" width="3.85546875" style="130" customWidth="1"/>
    <col min="2835" max="2835" width="4.85546875" style="130" customWidth="1"/>
    <col min="2836" max="3076" width="8.85546875" style="130"/>
    <col min="3077" max="3077" width="3.140625" style="130" customWidth="1"/>
    <col min="3078" max="3078" width="6.5703125" style="130" customWidth="1"/>
    <col min="3079" max="3079" width="8.85546875" style="130"/>
    <col min="3080" max="3080" width="9.7109375" style="130" customWidth="1"/>
    <col min="3081" max="3081" width="6.5703125" style="130" customWidth="1"/>
    <col min="3082" max="3089" width="12.7109375" style="130" customWidth="1"/>
    <col min="3090" max="3090" width="3.85546875" style="130" customWidth="1"/>
    <col min="3091" max="3091" width="4.85546875" style="130" customWidth="1"/>
    <col min="3092" max="3332" width="8.85546875" style="130"/>
    <col min="3333" max="3333" width="3.140625" style="130" customWidth="1"/>
    <col min="3334" max="3334" width="6.5703125" style="130" customWidth="1"/>
    <col min="3335" max="3335" width="8.85546875" style="130"/>
    <col min="3336" max="3336" width="9.7109375" style="130" customWidth="1"/>
    <col min="3337" max="3337" width="6.5703125" style="130" customWidth="1"/>
    <col min="3338" max="3345" width="12.7109375" style="130" customWidth="1"/>
    <col min="3346" max="3346" width="3.85546875" style="130" customWidth="1"/>
    <col min="3347" max="3347" width="4.85546875" style="130" customWidth="1"/>
    <col min="3348" max="3588" width="8.85546875" style="130"/>
    <col min="3589" max="3589" width="3.140625" style="130" customWidth="1"/>
    <col min="3590" max="3590" width="6.5703125" style="130" customWidth="1"/>
    <col min="3591" max="3591" width="8.85546875" style="130"/>
    <col min="3592" max="3592" width="9.7109375" style="130" customWidth="1"/>
    <col min="3593" max="3593" width="6.5703125" style="130" customWidth="1"/>
    <col min="3594" max="3601" width="12.7109375" style="130" customWidth="1"/>
    <col min="3602" max="3602" width="3.85546875" style="130" customWidth="1"/>
    <col min="3603" max="3603" width="4.85546875" style="130" customWidth="1"/>
    <col min="3604" max="3844" width="8.85546875" style="130"/>
    <col min="3845" max="3845" width="3.140625" style="130" customWidth="1"/>
    <col min="3846" max="3846" width="6.5703125" style="130" customWidth="1"/>
    <col min="3847" max="3847" width="8.85546875" style="130"/>
    <col min="3848" max="3848" width="9.7109375" style="130" customWidth="1"/>
    <col min="3849" max="3849" width="6.5703125" style="130" customWidth="1"/>
    <col min="3850" max="3857" width="12.7109375" style="130" customWidth="1"/>
    <col min="3858" max="3858" width="3.85546875" style="130" customWidth="1"/>
    <col min="3859" max="3859" width="4.85546875" style="130" customWidth="1"/>
    <col min="3860" max="4100" width="8.85546875" style="130"/>
    <col min="4101" max="4101" width="3.140625" style="130" customWidth="1"/>
    <col min="4102" max="4102" width="6.5703125" style="130" customWidth="1"/>
    <col min="4103" max="4103" width="8.85546875" style="130"/>
    <col min="4104" max="4104" width="9.7109375" style="130" customWidth="1"/>
    <col min="4105" max="4105" width="6.5703125" style="130" customWidth="1"/>
    <col min="4106" max="4113" width="12.7109375" style="130" customWidth="1"/>
    <col min="4114" max="4114" width="3.85546875" style="130" customWidth="1"/>
    <col min="4115" max="4115" width="4.85546875" style="130" customWidth="1"/>
    <col min="4116" max="4356" width="8.85546875" style="130"/>
    <col min="4357" max="4357" width="3.140625" style="130" customWidth="1"/>
    <col min="4358" max="4358" width="6.5703125" style="130" customWidth="1"/>
    <col min="4359" max="4359" width="8.85546875" style="130"/>
    <col min="4360" max="4360" width="9.7109375" style="130" customWidth="1"/>
    <col min="4361" max="4361" width="6.5703125" style="130" customWidth="1"/>
    <col min="4362" max="4369" width="12.7109375" style="130" customWidth="1"/>
    <col min="4370" max="4370" width="3.85546875" style="130" customWidth="1"/>
    <col min="4371" max="4371" width="4.85546875" style="130" customWidth="1"/>
    <col min="4372" max="4612" width="8.85546875" style="130"/>
    <col min="4613" max="4613" width="3.140625" style="130" customWidth="1"/>
    <col min="4614" max="4614" width="6.5703125" style="130" customWidth="1"/>
    <col min="4615" max="4615" width="8.85546875" style="130"/>
    <col min="4616" max="4616" width="9.7109375" style="130" customWidth="1"/>
    <col min="4617" max="4617" width="6.5703125" style="130" customWidth="1"/>
    <col min="4618" max="4625" width="12.7109375" style="130" customWidth="1"/>
    <col min="4626" max="4626" width="3.85546875" style="130" customWidth="1"/>
    <col min="4627" max="4627" width="4.85546875" style="130" customWidth="1"/>
    <col min="4628" max="4868" width="8.85546875" style="130"/>
    <col min="4869" max="4869" width="3.140625" style="130" customWidth="1"/>
    <col min="4870" max="4870" width="6.5703125" style="130" customWidth="1"/>
    <col min="4871" max="4871" width="8.85546875" style="130"/>
    <col min="4872" max="4872" width="9.7109375" style="130" customWidth="1"/>
    <col min="4873" max="4873" width="6.5703125" style="130" customWidth="1"/>
    <col min="4874" max="4881" width="12.7109375" style="130" customWidth="1"/>
    <col min="4882" max="4882" width="3.85546875" style="130" customWidth="1"/>
    <col min="4883" max="4883" width="4.85546875" style="130" customWidth="1"/>
    <col min="4884" max="5124" width="8.85546875" style="130"/>
    <col min="5125" max="5125" width="3.140625" style="130" customWidth="1"/>
    <col min="5126" max="5126" width="6.5703125" style="130" customWidth="1"/>
    <col min="5127" max="5127" width="8.85546875" style="130"/>
    <col min="5128" max="5128" width="9.7109375" style="130" customWidth="1"/>
    <col min="5129" max="5129" width="6.5703125" style="130" customWidth="1"/>
    <col min="5130" max="5137" width="12.7109375" style="130" customWidth="1"/>
    <col min="5138" max="5138" width="3.85546875" style="130" customWidth="1"/>
    <col min="5139" max="5139" width="4.85546875" style="130" customWidth="1"/>
    <col min="5140" max="5380" width="8.85546875" style="130"/>
    <col min="5381" max="5381" width="3.140625" style="130" customWidth="1"/>
    <col min="5382" max="5382" width="6.5703125" style="130" customWidth="1"/>
    <col min="5383" max="5383" width="8.85546875" style="130"/>
    <col min="5384" max="5384" width="9.7109375" style="130" customWidth="1"/>
    <col min="5385" max="5385" width="6.5703125" style="130" customWidth="1"/>
    <col min="5386" max="5393" width="12.7109375" style="130" customWidth="1"/>
    <col min="5394" max="5394" width="3.85546875" style="130" customWidth="1"/>
    <col min="5395" max="5395" width="4.85546875" style="130" customWidth="1"/>
    <col min="5396" max="5636" width="8.85546875" style="130"/>
    <col min="5637" max="5637" width="3.140625" style="130" customWidth="1"/>
    <col min="5638" max="5638" width="6.5703125" style="130" customWidth="1"/>
    <col min="5639" max="5639" width="8.85546875" style="130"/>
    <col min="5640" max="5640" width="9.7109375" style="130" customWidth="1"/>
    <col min="5641" max="5641" width="6.5703125" style="130" customWidth="1"/>
    <col min="5642" max="5649" width="12.7109375" style="130" customWidth="1"/>
    <col min="5650" max="5650" width="3.85546875" style="130" customWidth="1"/>
    <col min="5651" max="5651" width="4.85546875" style="130" customWidth="1"/>
    <col min="5652" max="5892" width="8.85546875" style="130"/>
    <col min="5893" max="5893" width="3.140625" style="130" customWidth="1"/>
    <col min="5894" max="5894" width="6.5703125" style="130" customWidth="1"/>
    <col min="5895" max="5895" width="8.85546875" style="130"/>
    <col min="5896" max="5896" width="9.7109375" style="130" customWidth="1"/>
    <col min="5897" max="5897" width="6.5703125" style="130" customWidth="1"/>
    <col min="5898" max="5905" width="12.7109375" style="130" customWidth="1"/>
    <col min="5906" max="5906" width="3.85546875" style="130" customWidth="1"/>
    <col min="5907" max="5907" width="4.85546875" style="130" customWidth="1"/>
    <col min="5908" max="6148" width="8.85546875" style="130"/>
    <col min="6149" max="6149" width="3.140625" style="130" customWidth="1"/>
    <col min="6150" max="6150" width="6.5703125" style="130" customWidth="1"/>
    <col min="6151" max="6151" width="8.85546875" style="130"/>
    <col min="6152" max="6152" width="9.7109375" style="130" customWidth="1"/>
    <col min="6153" max="6153" width="6.5703125" style="130" customWidth="1"/>
    <col min="6154" max="6161" width="12.7109375" style="130" customWidth="1"/>
    <col min="6162" max="6162" width="3.85546875" style="130" customWidth="1"/>
    <col min="6163" max="6163" width="4.85546875" style="130" customWidth="1"/>
    <col min="6164" max="6404" width="8.85546875" style="130"/>
    <col min="6405" max="6405" width="3.140625" style="130" customWidth="1"/>
    <col min="6406" max="6406" width="6.5703125" style="130" customWidth="1"/>
    <col min="6407" max="6407" width="8.85546875" style="130"/>
    <col min="6408" max="6408" width="9.7109375" style="130" customWidth="1"/>
    <col min="6409" max="6409" width="6.5703125" style="130" customWidth="1"/>
    <col min="6410" max="6417" width="12.7109375" style="130" customWidth="1"/>
    <col min="6418" max="6418" width="3.85546875" style="130" customWidth="1"/>
    <col min="6419" max="6419" width="4.85546875" style="130" customWidth="1"/>
    <col min="6420" max="6660" width="8.85546875" style="130"/>
    <col min="6661" max="6661" width="3.140625" style="130" customWidth="1"/>
    <col min="6662" max="6662" width="6.5703125" style="130" customWidth="1"/>
    <col min="6663" max="6663" width="8.85546875" style="130"/>
    <col min="6664" max="6664" width="9.7109375" style="130" customWidth="1"/>
    <col min="6665" max="6665" width="6.5703125" style="130" customWidth="1"/>
    <col min="6666" max="6673" width="12.7109375" style="130" customWidth="1"/>
    <col min="6674" max="6674" width="3.85546875" style="130" customWidth="1"/>
    <col min="6675" max="6675" width="4.85546875" style="130" customWidth="1"/>
    <col min="6676" max="6916" width="8.85546875" style="130"/>
    <col min="6917" max="6917" width="3.140625" style="130" customWidth="1"/>
    <col min="6918" max="6918" width="6.5703125" style="130" customWidth="1"/>
    <col min="6919" max="6919" width="8.85546875" style="130"/>
    <col min="6920" max="6920" width="9.7109375" style="130" customWidth="1"/>
    <col min="6921" max="6921" width="6.5703125" style="130" customWidth="1"/>
    <col min="6922" max="6929" width="12.7109375" style="130" customWidth="1"/>
    <col min="6930" max="6930" width="3.85546875" style="130" customWidth="1"/>
    <col min="6931" max="6931" width="4.85546875" style="130" customWidth="1"/>
    <col min="6932" max="7172" width="8.85546875" style="130"/>
    <col min="7173" max="7173" width="3.140625" style="130" customWidth="1"/>
    <col min="7174" max="7174" width="6.5703125" style="130" customWidth="1"/>
    <col min="7175" max="7175" width="8.85546875" style="130"/>
    <col min="7176" max="7176" width="9.7109375" style="130" customWidth="1"/>
    <col min="7177" max="7177" width="6.5703125" style="130" customWidth="1"/>
    <col min="7178" max="7185" width="12.7109375" style="130" customWidth="1"/>
    <col min="7186" max="7186" width="3.85546875" style="130" customWidth="1"/>
    <col min="7187" max="7187" width="4.85546875" style="130" customWidth="1"/>
    <col min="7188" max="7428" width="8.85546875" style="130"/>
    <col min="7429" max="7429" width="3.140625" style="130" customWidth="1"/>
    <col min="7430" max="7430" width="6.5703125" style="130" customWidth="1"/>
    <col min="7431" max="7431" width="8.85546875" style="130"/>
    <col min="7432" max="7432" width="9.7109375" style="130" customWidth="1"/>
    <col min="7433" max="7433" width="6.5703125" style="130" customWidth="1"/>
    <col min="7434" max="7441" width="12.7109375" style="130" customWidth="1"/>
    <col min="7442" max="7442" width="3.85546875" style="130" customWidth="1"/>
    <col min="7443" max="7443" width="4.85546875" style="130" customWidth="1"/>
    <col min="7444" max="7684" width="8.85546875" style="130"/>
    <col min="7685" max="7685" width="3.140625" style="130" customWidth="1"/>
    <col min="7686" max="7686" width="6.5703125" style="130" customWidth="1"/>
    <col min="7687" max="7687" width="8.85546875" style="130"/>
    <col min="7688" max="7688" width="9.7109375" style="130" customWidth="1"/>
    <col min="7689" max="7689" width="6.5703125" style="130" customWidth="1"/>
    <col min="7690" max="7697" width="12.7109375" style="130" customWidth="1"/>
    <col min="7698" max="7698" width="3.85546875" style="130" customWidth="1"/>
    <col min="7699" max="7699" width="4.85546875" style="130" customWidth="1"/>
    <col min="7700" max="7940" width="8.85546875" style="130"/>
    <col min="7941" max="7941" width="3.140625" style="130" customWidth="1"/>
    <col min="7942" max="7942" width="6.5703125" style="130" customWidth="1"/>
    <col min="7943" max="7943" width="8.85546875" style="130"/>
    <col min="7944" max="7944" width="9.7109375" style="130" customWidth="1"/>
    <col min="7945" max="7945" width="6.5703125" style="130" customWidth="1"/>
    <col min="7946" max="7953" width="12.7109375" style="130" customWidth="1"/>
    <col min="7954" max="7954" width="3.85546875" style="130" customWidth="1"/>
    <col min="7955" max="7955" width="4.85546875" style="130" customWidth="1"/>
    <col min="7956" max="8196" width="8.85546875" style="130"/>
    <col min="8197" max="8197" width="3.140625" style="130" customWidth="1"/>
    <col min="8198" max="8198" width="6.5703125" style="130" customWidth="1"/>
    <col min="8199" max="8199" width="8.85546875" style="130"/>
    <col min="8200" max="8200" width="9.7109375" style="130" customWidth="1"/>
    <col min="8201" max="8201" width="6.5703125" style="130" customWidth="1"/>
    <col min="8202" max="8209" width="12.7109375" style="130" customWidth="1"/>
    <col min="8210" max="8210" width="3.85546875" style="130" customWidth="1"/>
    <col min="8211" max="8211" width="4.85546875" style="130" customWidth="1"/>
    <col min="8212" max="8452" width="8.85546875" style="130"/>
    <col min="8453" max="8453" width="3.140625" style="130" customWidth="1"/>
    <col min="8454" max="8454" width="6.5703125" style="130" customWidth="1"/>
    <col min="8455" max="8455" width="8.85546875" style="130"/>
    <col min="8456" max="8456" width="9.7109375" style="130" customWidth="1"/>
    <col min="8457" max="8457" width="6.5703125" style="130" customWidth="1"/>
    <col min="8458" max="8465" width="12.7109375" style="130" customWidth="1"/>
    <col min="8466" max="8466" width="3.85546875" style="130" customWidth="1"/>
    <col min="8467" max="8467" width="4.85546875" style="130" customWidth="1"/>
    <col min="8468" max="8708" width="8.85546875" style="130"/>
    <col min="8709" max="8709" width="3.140625" style="130" customWidth="1"/>
    <col min="8710" max="8710" width="6.5703125" style="130" customWidth="1"/>
    <col min="8711" max="8711" width="8.85546875" style="130"/>
    <col min="8712" max="8712" width="9.7109375" style="130" customWidth="1"/>
    <col min="8713" max="8713" width="6.5703125" style="130" customWidth="1"/>
    <col min="8714" max="8721" width="12.7109375" style="130" customWidth="1"/>
    <col min="8722" max="8722" width="3.85546875" style="130" customWidth="1"/>
    <col min="8723" max="8723" width="4.85546875" style="130" customWidth="1"/>
    <col min="8724" max="8964" width="8.85546875" style="130"/>
    <col min="8965" max="8965" width="3.140625" style="130" customWidth="1"/>
    <col min="8966" max="8966" width="6.5703125" style="130" customWidth="1"/>
    <col min="8967" max="8967" width="8.85546875" style="130"/>
    <col min="8968" max="8968" width="9.7109375" style="130" customWidth="1"/>
    <col min="8969" max="8969" width="6.5703125" style="130" customWidth="1"/>
    <col min="8970" max="8977" width="12.7109375" style="130" customWidth="1"/>
    <col min="8978" max="8978" width="3.85546875" style="130" customWidth="1"/>
    <col min="8979" max="8979" width="4.85546875" style="130" customWidth="1"/>
    <col min="8980" max="9220" width="8.85546875" style="130"/>
    <col min="9221" max="9221" width="3.140625" style="130" customWidth="1"/>
    <col min="9222" max="9222" width="6.5703125" style="130" customWidth="1"/>
    <col min="9223" max="9223" width="8.85546875" style="130"/>
    <col min="9224" max="9224" width="9.7109375" style="130" customWidth="1"/>
    <col min="9225" max="9225" width="6.5703125" style="130" customWidth="1"/>
    <col min="9226" max="9233" width="12.7109375" style="130" customWidth="1"/>
    <col min="9234" max="9234" width="3.85546875" style="130" customWidth="1"/>
    <col min="9235" max="9235" width="4.85546875" style="130" customWidth="1"/>
    <col min="9236" max="9476" width="8.85546875" style="130"/>
    <col min="9477" max="9477" width="3.140625" style="130" customWidth="1"/>
    <col min="9478" max="9478" width="6.5703125" style="130" customWidth="1"/>
    <col min="9479" max="9479" width="8.85546875" style="130"/>
    <col min="9480" max="9480" width="9.7109375" style="130" customWidth="1"/>
    <col min="9481" max="9481" width="6.5703125" style="130" customWidth="1"/>
    <col min="9482" max="9489" width="12.7109375" style="130" customWidth="1"/>
    <col min="9490" max="9490" width="3.85546875" style="130" customWidth="1"/>
    <col min="9491" max="9491" width="4.85546875" style="130" customWidth="1"/>
    <col min="9492" max="9732" width="8.85546875" style="130"/>
    <col min="9733" max="9733" width="3.140625" style="130" customWidth="1"/>
    <col min="9734" max="9734" width="6.5703125" style="130" customWidth="1"/>
    <col min="9735" max="9735" width="8.85546875" style="130"/>
    <col min="9736" max="9736" width="9.7109375" style="130" customWidth="1"/>
    <col min="9737" max="9737" width="6.5703125" style="130" customWidth="1"/>
    <col min="9738" max="9745" width="12.7109375" style="130" customWidth="1"/>
    <col min="9746" max="9746" width="3.85546875" style="130" customWidth="1"/>
    <col min="9747" max="9747" width="4.85546875" style="130" customWidth="1"/>
    <col min="9748" max="9988" width="8.85546875" style="130"/>
    <col min="9989" max="9989" width="3.140625" style="130" customWidth="1"/>
    <col min="9990" max="9990" width="6.5703125" style="130" customWidth="1"/>
    <col min="9991" max="9991" width="8.85546875" style="130"/>
    <col min="9992" max="9992" width="9.7109375" style="130" customWidth="1"/>
    <col min="9993" max="9993" width="6.5703125" style="130" customWidth="1"/>
    <col min="9994" max="10001" width="12.7109375" style="130" customWidth="1"/>
    <col min="10002" max="10002" width="3.85546875" style="130" customWidth="1"/>
    <col min="10003" max="10003" width="4.85546875" style="130" customWidth="1"/>
    <col min="10004" max="10244" width="8.85546875" style="130"/>
    <col min="10245" max="10245" width="3.140625" style="130" customWidth="1"/>
    <col min="10246" max="10246" width="6.5703125" style="130" customWidth="1"/>
    <col min="10247" max="10247" width="8.85546875" style="130"/>
    <col min="10248" max="10248" width="9.7109375" style="130" customWidth="1"/>
    <col min="10249" max="10249" width="6.5703125" style="130" customWidth="1"/>
    <col min="10250" max="10257" width="12.7109375" style="130" customWidth="1"/>
    <col min="10258" max="10258" width="3.85546875" style="130" customWidth="1"/>
    <col min="10259" max="10259" width="4.85546875" style="130" customWidth="1"/>
    <col min="10260" max="10500" width="8.85546875" style="130"/>
    <col min="10501" max="10501" width="3.140625" style="130" customWidth="1"/>
    <col min="10502" max="10502" width="6.5703125" style="130" customWidth="1"/>
    <col min="10503" max="10503" width="8.85546875" style="130"/>
    <col min="10504" max="10504" width="9.7109375" style="130" customWidth="1"/>
    <col min="10505" max="10505" width="6.5703125" style="130" customWidth="1"/>
    <col min="10506" max="10513" width="12.7109375" style="130" customWidth="1"/>
    <col min="10514" max="10514" width="3.85546875" style="130" customWidth="1"/>
    <col min="10515" max="10515" width="4.85546875" style="130" customWidth="1"/>
    <col min="10516" max="10756" width="8.85546875" style="130"/>
    <col min="10757" max="10757" width="3.140625" style="130" customWidth="1"/>
    <col min="10758" max="10758" width="6.5703125" style="130" customWidth="1"/>
    <col min="10759" max="10759" width="8.85546875" style="130"/>
    <col min="10760" max="10760" width="9.7109375" style="130" customWidth="1"/>
    <col min="10761" max="10761" width="6.5703125" style="130" customWidth="1"/>
    <col min="10762" max="10769" width="12.7109375" style="130" customWidth="1"/>
    <col min="10770" max="10770" width="3.85546875" style="130" customWidth="1"/>
    <col min="10771" max="10771" width="4.85546875" style="130" customWidth="1"/>
    <col min="10772" max="11012" width="8.85546875" style="130"/>
    <col min="11013" max="11013" width="3.140625" style="130" customWidth="1"/>
    <col min="11014" max="11014" width="6.5703125" style="130" customWidth="1"/>
    <col min="11015" max="11015" width="8.85546875" style="130"/>
    <col min="11016" max="11016" width="9.7109375" style="130" customWidth="1"/>
    <col min="11017" max="11017" width="6.5703125" style="130" customWidth="1"/>
    <col min="11018" max="11025" width="12.7109375" style="130" customWidth="1"/>
    <col min="11026" max="11026" width="3.85546875" style="130" customWidth="1"/>
    <col min="11027" max="11027" width="4.85546875" style="130" customWidth="1"/>
    <col min="11028" max="11268" width="8.85546875" style="130"/>
    <col min="11269" max="11269" width="3.140625" style="130" customWidth="1"/>
    <col min="11270" max="11270" width="6.5703125" style="130" customWidth="1"/>
    <col min="11271" max="11271" width="8.85546875" style="130"/>
    <col min="11272" max="11272" width="9.7109375" style="130" customWidth="1"/>
    <col min="11273" max="11273" width="6.5703125" style="130" customWidth="1"/>
    <col min="11274" max="11281" width="12.7109375" style="130" customWidth="1"/>
    <col min="11282" max="11282" width="3.85546875" style="130" customWidth="1"/>
    <col min="11283" max="11283" width="4.85546875" style="130" customWidth="1"/>
    <col min="11284" max="11524" width="8.85546875" style="130"/>
    <col min="11525" max="11525" width="3.140625" style="130" customWidth="1"/>
    <col min="11526" max="11526" width="6.5703125" style="130" customWidth="1"/>
    <col min="11527" max="11527" width="8.85546875" style="130"/>
    <col min="11528" max="11528" width="9.7109375" style="130" customWidth="1"/>
    <col min="11529" max="11529" width="6.5703125" style="130" customWidth="1"/>
    <col min="11530" max="11537" width="12.7109375" style="130" customWidth="1"/>
    <col min="11538" max="11538" width="3.85546875" style="130" customWidth="1"/>
    <col min="11539" max="11539" width="4.85546875" style="130" customWidth="1"/>
    <col min="11540" max="11780" width="8.85546875" style="130"/>
    <col min="11781" max="11781" width="3.140625" style="130" customWidth="1"/>
    <col min="11782" max="11782" width="6.5703125" style="130" customWidth="1"/>
    <col min="11783" max="11783" width="8.85546875" style="130"/>
    <col min="11784" max="11784" width="9.7109375" style="130" customWidth="1"/>
    <col min="11785" max="11785" width="6.5703125" style="130" customWidth="1"/>
    <col min="11786" max="11793" width="12.7109375" style="130" customWidth="1"/>
    <col min="11794" max="11794" width="3.85546875" style="130" customWidth="1"/>
    <col min="11795" max="11795" width="4.85546875" style="130" customWidth="1"/>
    <col min="11796" max="12036" width="8.85546875" style="130"/>
    <col min="12037" max="12037" width="3.140625" style="130" customWidth="1"/>
    <col min="12038" max="12038" width="6.5703125" style="130" customWidth="1"/>
    <col min="12039" max="12039" width="8.85546875" style="130"/>
    <col min="12040" max="12040" width="9.7109375" style="130" customWidth="1"/>
    <col min="12041" max="12041" width="6.5703125" style="130" customWidth="1"/>
    <col min="12042" max="12049" width="12.7109375" style="130" customWidth="1"/>
    <col min="12050" max="12050" width="3.85546875" style="130" customWidth="1"/>
    <col min="12051" max="12051" width="4.85546875" style="130" customWidth="1"/>
    <col min="12052" max="12292" width="8.85546875" style="130"/>
    <col min="12293" max="12293" width="3.140625" style="130" customWidth="1"/>
    <col min="12294" max="12294" width="6.5703125" style="130" customWidth="1"/>
    <col min="12295" max="12295" width="8.85546875" style="130"/>
    <col min="12296" max="12296" width="9.7109375" style="130" customWidth="1"/>
    <col min="12297" max="12297" width="6.5703125" style="130" customWidth="1"/>
    <col min="12298" max="12305" width="12.7109375" style="130" customWidth="1"/>
    <col min="12306" max="12306" width="3.85546875" style="130" customWidth="1"/>
    <col min="12307" max="12307" width="4.85546875" style="130" customWidth="1"/>
    <col min="12308" max="12548" width="8.85546875" style="130"/>
    <col min="12549" max="12549" width="3.140625" style="130" customWidth="1"/>
    <col min="12550" max="12550" width="6.5703125" style="130" customWidth="1"/>
    <col min="12551" max="12551" width="8.85546875" style="130"/>
    <col min="12552" max="12552" width="9.7109375" style="130" customWidth="1"/>
    <col min="12553" max="12553" width="6.5703125" style="130" customWidth="1"/>
    <col min="12554" max="12561" width="12.7109375" style="130" customWidth="1"/>
    <col min="12562" max="12562" width="3.85546875" style="130" customWidth="1"/>
    <col min="12563" max="12563" width="4.85546875" style="130" customWidth="1"/>
    <col min="12564" max="12804" width="8.85546875" style="130"/>
    <col min="12805" max="12805" width="3.140625" style="130" customWidth="1"/>
    <col min="12806" max="12806" width="6.5703125" style="130" customWidth="1"/>
    <col min="12807" max="12807" width="8.85546875" style="130"/>
    <col min="12808" max="12808" width="9.7109375" style="130" customWidth="1"/>
    <col min="12809" max="12809" width="6.5703125" style="130" customWidth="1"/>
    <col min="12810" max="12817" width="12.7109375" style="130" customWidth="1"/>
    <col min="12818" max="12818" width="3.85546875" style="130" customWidth="1"/>
    <col min="12819" max="12819" width="4.85546875" style="130" customWidth="1"/>
    <col min="12820" max="13060" width="8.85546875" style="130"/>
    <col min="13061" max="13061" width="3.140625" style="130" customWidth="1"/>
    <col min="13062" max="13062" width="6.5703125" style="130" customWidth="1"/>
    <col min="13063" max="13063" width="8.85546875" style="130"/>
    <col min="13064" max="13064" width="9.7109375" style="130" customWidth="1"/>
    <col min="13065" max="13065" width="6.5703125" style="130" customWidth="1"/>
    <col min="13066" max="13073" width="12.7109375" style="130" customWidth="1"/>
    <col min="13074" max="13074" width="3.85546875" style="130" customWidth="1"/>
    <col min="13075" max="13075" width="4.85546875" style="130" customWidth="1"/>
    <col min="13076" max="13316" width="8.85546875" style="130"/>
    <col min="13317" max="13317" width="3.140625" style="130" customWidth="1"/>
    <col min="13318" max="13318" width="6.5703125" style="130" customWidth="1"/>
    <col min="13319" max="13319" width="8.85546875" style="130"/>
    <col min="13320" max="13320" width="9.7109375" style="130" customWidth="1"/>
    <col min="13321" max="13321" width="6.5703125" style="130" customWidth="1"/>
    <col min="13322" max="13329" width="12.7109375" style="130" customWidth="1"/>
    <col min="13330" max="13330" width="3.85546875" style="130" customWidth="1"/>
    <col min="13331" max="13331" width="4.85546875" style="130" customWidth="1"/>
    <col min="13332" max="13572" width="8.85546875" style="130"/>
    <col min="13573" max="13573" width="3.140625" style="130" customWidth="1"/>
    <col min="13574" max="13574" width="6.5703125" style="130" customWidth="1"/>
    <col min="13575" max="13575" width="8.85546875" style="130"/>
    <col min="13576" max="13576" width="9.7109375" style="130" customWidth="1"/>
    <col min="13577" max="13577" width="6.5703125" style="130" customWidth="1"/>
    <col min="13578" max="13585" width="12.7109375" style="130" customWidth="1"/>
    <col min="13586" max="13586" width="3.85546875" style="130" customWidth="1"/>
    <col min="13587" max="13587" width="4.85546875" style="130" customWidth="1"/>
    <col min="13588" max="13828" width="8.85546875" style="130"/>
    <col min="13829" max="13829" width="3.140625" style="130" customWidth="1"/>
    <col min="13830" max="13830" width="6.5703125" style="130" customWidth="1"/>
    <col min="13831" max="13831" width="8.85546875" style="130"/>
    <col min="13832" max="13832" width="9.7109375" style="130" customWidth="1"/>
    <col min="13833" max="13833" width="6.5703125" style="130" customWidth="1"/>
    <col min="13834" max="13841" width="12.7109375" style="130" customWidth="1"/>
    <col min="13842" max="13842" width="3.85546875" style="130" customWidth="1"/>
    <col min="13843" max="13843" width="4.85546875" style="130" customWidth="1"/>
    <col min="13844" max="14084" width="8.85546875" style="130"/>
    <col min="14085" max="14085" width="3.140625" style="130" customWidth="1"/>
    <col min="14086" max="14086" width="6.5703125" style="130" customWidth="1"/>
    <col min="14087" max="14087" width="8.85546875" style="130"/>
    <col min="14088" max="14088" width="9.7109375" style="130" customWidth="1"/>
    <col min="14089" max="14089" width="6.5703125" style="130" customWidth="1"/>
    <col min="14090" max="14097" width="12.7109375" style="130" customWidth="1"/>
    <col min="14098" max="14098" width="3.85546875" style="130" customWidth="1"/>
    <col min="14099" max="14099" width="4.85546875" style="130" customWidth="1"/>
    <col min="14100" max="14340" width="8.85546875" style="130"/>
    <col min="14341" max="14341" width="3.140625" style="130" customWidth="1"/>
    <col min="14342" max="14342" width="6.5703125" style="130" customWidth="1"/>
    <col min="14343" max="14343" width="8.85546875" style="130"/>
    <col min="14344" max="14344" width="9.7109375" style="130" customWidth="1"/>
    <col min="14345" max="14345" width="6.5703125" style="130" customWidth="1"/>
    <col min="14346" max="14353" width="12.7109375" style="130" customWidth="1"/>
    <col min="14354" max="14354" width="3.85546875" style="130" customWidth="1"/>
    <col min="14355" max="14355" width="4.85546875" style="130" customWidth="1"/>
    <col min="14356" max="14596" width="8.85546875" style="130"/>
    <col min="14597" max="14597" width="3.140625" style="130" customWidth="1"/>
    <col min="14598" max="14598" width="6.5703125" style="130" customWidth="1"/>
    <col min="14599" max="14599" width="8.85546875" style="130"/>
    <col min="14600" max="14600" width="9.7109375" style="130" customWidth="1"/>
    <col min="14601" max="14601" width="6.5703125" style="130" customWidth="1"/>
    <col min="14602" max="14609" width="12.7109375" style="130" customWidth="1"/>
    <col min="14610" max="14610" width="3.85546875" style="130" customWidth="1"/>
    <col min="14611" max="14611" width="4.85546875" style="130" customWidth="1"/>
    <col min="14612" max="14852" width="8.85546875" style="130"/>
    <col min="14853" max="14853" width="3.140625" style="130" customWidth="1"/>
    <col min="14854" max="14854" width="6.5703125" style="130" customWidth="1"/>
    <col min="14855" max="14855" width="8.85546875" style="130"/>
    <col min="14856" max="14856" width="9.7109375" style="130" customWidth="1"/>
    <col min="14857" max="14857" width="6.5703125" style="130" customWidth="1"/>
    <col min="14858" max="14865" width="12.7109375" style="130" customWidth="1"/>
    <col min="14866" max="14866" width="3.85546875" style="130" customWidth="1"/>
    <col min="14867" max="14867" width="4.85546875" style="130" customWidth="1"/>
    <col min="14868" max="15108" width="8.85546875" style="130"/>
    <col min="15109" max="15109" width="3.140625" style="130" customWidth="1"/>
    <col min="15110" max="15110" width="6.5703125" style="130" customWidth="1"/>
    <col min="15111" max="15111" width="8.85546875" style="130"/>
    <col min="15112" max="15112" width="9.7109375" style="130" customWidth="1"/>
    <col min="15113" max="15113" width="6.5703125" style="130" customWidth="1"/>
    <col min="15114" max="15121" width="12.7109375" style="130" customWidth="1"/>
    <col min="15122" max="15122" width="3.85546875" style="130" customWidth="1"/>
    <col min="15123" max="15123" width="4.85546875" style="130" customWidth="1"/>
    <col min="15124" max="15364" width="8.85546875" style="130"/>
    <col min="15365" max="15365" width="3.140625" style="130" customWidth="1"/>
    <col min="15366" max="15366" width="6.5703125" style="130" customWidth="1"/>
    <col min="15367" max="15367" width="8.85546875" style="130"/>
    <col min="15368" max="15368" width="9.7109375" style="130" customWidth="1"/>
    <col min="15369" max="15369" width="6.5703125" style="130" customWidth="1"/>
    <col min="15370" max="15377" width="12.7109375" style="130" customWidth="1"/>
    <col min="15378" max="15378" width="3.85546875" style="130" customWidth="1"/>
    <col min="15379" max="15379" width="4.85546875" style="130" customWidth="1"/>
    <col min="15380" max="15620" width="8.85546875" style="130"/>
    <col min="15621" max="15621" width="3.140625" style="130" customWidth="1"/>
    <col min="15622" max="15622" width="6.5703125" style="130" customWidth="1"/>
    <col min="15623" max="15623" width="8.85546875" style="130"/>
    <col min="15624" max="15624" width="9.7109375" style="130" customWidth="1"/>
    <col min="15625" max="15625" width="6.5703125" style="130" customWidth="1"/>
    <col min="15626" max="15633" width="12.7109375" style="130" customWidth="1"/>
    <col min="15634" max="15634" width="3.85546875" style="130" customWidth="1"/>
    <col min="15635" max="15635" width="4.85546875" style="130" customWidth="1"/>
    <col min="15636" max="15876" width="8.85546875" style="130"/>
    <col min="15877" max="15877" width="3.140625" style="130" customWidth="1"/>
    <col min="15878" max="15878" width="6.5703125" style="130" customWidth="1"/>
    <col min="15879" max="15879" width="8.85546875" style="130"/>
    <col min="15880" max="15880" width="9.7109375" style="130" customWidth="1"/>
    <col min="15881" max="15881" width="6.5703125" style="130" customWidth="1"/>
    <col min="15882" max="15889" width="12.7109375" style="130" customWidth="1"/>
    <col min="15890" max="15890" width="3.85546875" style="130" customWidth="1"/>
    <col min="15891" max="15891" width="4.85546875" style="130" customWidth="1"/>
    <col min="15892" max="16132" width="8.85546875" style="130"/>
    <col min="16133" max="16133" width="3.140625" style="130" customWidth="1"/>
    <col min="16134" max="16134" width="6.5703125" style="130" customWidth="1"/>
    <col min="16135" max="16135" width="8.85546875" style="130"/>
    <col min="16136" max="16136" width="9.7109375" style="130" customWidth="1"/>
    <col min="16137" max="16137" width="6.5703125" style="130" customWidth="1"/>
    <col min="16138" max="16145" width="12.7109375" style="130" customWidth="1"/>
    <col min="16146" max="16146" width="3.85546875" style="130" customWidth="1"/>
    <col min="16147" max="16147" width="4.85546875" style="130" customWidth="1"/>
    <col min="16148" max="16384" width="8.85546875" style="130"/>
  </cols>
  <sheetData>
    <row r="1" spans="1:19" ht="25.15" customHeight="1">
      <c r="A1" s="420"/>
      <c r="B1" s="420"/>
      <c r="C1" s="420"/>
      <c r="D1" s="420"/>
      <c r="E1" s="420"/>
      <c r="F1" s="420"/>
      <c r="G1" s="420"/>
      <c r="H1" s="420"/>
      <c r="I1" s="420"/>
      <c r="J1" s="420"/>
      <c r="K1" s="420"/>
      <c r="L1" s="420"/>
      <c r="M1" s="420"/>
      <c r="N1" s="420"/>
      <c r="O1" s="420"/>
      <c r="P1" s="420"/>
      <c r="Q1" s="420"/>
      <c r="R1" s="420"/>
      <c r="S1" s="450" t="s">
        <v>526</v>
      </c>
    </row>
    <row r="2" spans="1:19" ht="27" customHeight="1">
      <c r="A2" s="420"/>
      <c r="B2" s="420"/>
      <c r="C2" s="420"/>
      <c r="D2" s="639"/>
      <c r="E2" s="420"/>
      <c r="F2" s="420"/>
      <c r="G2" s="420"/>
      <c r="H2" s="420"/>
      <c r="I2" s="420"/>
      <c r="J2" s="420"/>
      <c r="K2" s="420"/>
      <c r="L2" s="420"/>
      <c r="M2" s="420"/>
      <c r="N2" s="420"/>
      <c r="O2" s="420"/>
      <c r="P2" s="420"/>
      <c r="Q2" s="420"/>
      <c r="R2" s="420"/>
      <c r="S2" s="450"/>
    </row>
    <row r="3" spans="1:19" s="83" customFormat="1" ht="18" customHeight="1">
      <c r="A3" s="479" t="s">
        <v>538</v>
      </c>
      <c r="B3" s="526"/>
      <c r="C3" s="526"/>
      <c r="D3" s="365"/>
      <c r="E3" s="365"/>
      <c r="F3" s="365"/>
      <c r="G3" s="365"/>
      <c r="H3" s="365"/>
      <c r="I3" s="365"/>
      <c r="J3" s="365"/>
      <c r="K3" s="365"/>
      <c r="L3" s="365"/>
      <c r="M3" s="365"/>
      <c r="N3" s="365"/>
      <c r="O3" s="365"/>
      <c r="P3" s="365"/>
      <c r="Q3" s="365"/>
      <c r="R3" s="526"/>
      <c r="S3" s="481" t="s">
        <v>536</v>
      </c>
    </row>
    <row r="4" spans="1:19">
      <c r="A4" s="881" t="s">
        <v>189</v>
      </c>
      <c r="B4" s="882"/>
      <c r="C4" s="882"/>
      <c r="D4" s="882"/>
      <c r="E4" s="882"/>
      <c r="F4" s="882"/>
      <c r="G4" s="882"/>
      <c r="H4" s="882"/>
      <c r="I4" s="882"/>
      <c r="J4" s="882"/>
      <c r="K4" s="882"/>
      <c r="L4" s="882"/>
      <c r="M4" s="882"/>
      <c r="N4" s="882"/>
      <c r="O4" s="882"/>
      <c r="P4" s="882"/>
      <c r="Q4" s="882"/>
      <c r="R4" s="882"/>
      <c r="S4" s="882"/>
    </row>
    <row r="5" spans="1:19" ht="21" customHeight="1">
      <c r="A5" s="883" t="s">
        <v>190</v>
      </c>
      <c r="B5" s="883"/>
      <c r="C5" s="883"/>
      <c r="D5" s="883"/>
      <c r="E5" s="883"/>
      <c r="F5" s="883"/>
      <c r="G5" s="883"/>
      <c r="H5" s="883"/>
      <c r="I5" s="883"/>
      <c r="J5" s="883"/>
      <c r="K5" s="883"/>
      <c r="L5" s="883"/>
      <c r="M5" s="883"/>
      <c r="N5" s="883"/>
      <c r="O5" s="883"/>
      <c r="P5" s="883"/>
      <c r="Q5" s="883"/>
      <c r="R5" s="883"/>
      <c r="S5" s="883"/>
    </row>
    <row r="6" spans="1:19" ht="14.45" customHeight="1">
      <c r="A6" s="884" t="s">
        <v>3</v>
      </c>
      <c r="B6" s="884"/>
      <c r="C6" s="884"/>
      <c r="D6" s="884"/>
      <c r="E6" s="884"/>
      <c r="F6" s="884"/>
      <c r="G6" s="884"/>
      <c r="H6" s="884"/>
      <c r="I6" s="884"/>
      <c r="J6" s="884"/>
      <c r="K6" s="884"/>
      <c r="L6" s="884"/>
      <c r="M6" s="884"/>
      <c r="N6" s="884"/>
      <c r="O6" s="884"/>
      <c r="P6" s="884"/>
      <c r="Q6" s="884"/>
      <c r="R6" s="884"/>
      <c r="S6" s="884"/>
    </row>
    <row r="7" spans="1:19" ht="13.15" customHeight="1">
      <c r="A7" s="131"/>
      <c r="B7" s="132"/>
      <c r="C7" s="132"/>
      <c r="D7" s="132"/>
      <c r="E7" s="133"/>
      <c r="F7" s="132"/>
      <c r="G7" s="133"/>
      <c r="H7" s="133"/>
      <c r="I7" s="133"/>
      <c r="J7" s="133"/>
      <c r="K7" s="134"/>
      <c r="L7" s="134"/>
      <c r="M7" s="134"/>
      <c r="N7" s="134"/>
      <c r="O7" s="134"/>
      <c r="P7" s="134"/>
      <c r="Q7" s="134"/>
      <c r="R7" s="134"/>
      <c r="S7" s="135" t="s">
        <v>191</v>
      </c>
    </row>
    <row r="8" spans="1:19" s="138" customFormat="1" ht="33" customHeight="1">
      <c r="A8" s="136"/>
      <c r="B8" s="137"/>
      <c r="C8" s="137"/>
      <c r="D8" s="885" t="s">
        <v>192</v>
      </c>
      <c r="E8" s="886"/>
      <c r="F8" s="886"/>
      <c r="G8" s="887"/>
      <c r="H8" s="885" t="s">
        <v>193</v>
      </c>
      <c r="I8" s="887"/>
      <c r="J8" s="885" t="s">
        <v>194</v>
      </c>
      <c r="K8" s="887"/>
      <c r="L8" s="885" t="s">
        <v>195</v>
      </c>
      <c r="M8" s="887"/>
      <c r="N8" s="885" t="s">
        <v>196</v>
      </c>
      <c r="O8" s="887"/>
      <c r="P8" s="885" t="s">
        <v>197</v>
      </c>
      <c r="Q8" s="887"/>
      <c r="R8" s="885" t="s">
        <v>198</v>
      </c>
      <c r="S8" s="887"/>
    </row>
    <row r="9" spans="1:19" s="138" customFormat="1" ht="12.75" customHeight="1">
      <c r="A9" s="139"/>
      <c r="B9" s="140"/>
      <c r="C9" s="140"/>
      <c r="D9" s="885" t="s">
        <v>199</v>
      </c>
      <c r="E9" s="887"/>
      <c r="F9" s="885" t="s">
        <v>200</v>
      </c>
      <c r="G9" s="887"/>
      <c r="H9" s="885" t="s">
        <v>130</v>
      </c>
      <c r="I9" s="887"/>
      <c r="J9" s="885" t="s">
        <v>130</v>
      </c>
      <c r="K9" s="887"/>
      <c r="L9" s="885" t="s">
        <v>130</v>
      </c>
      <c r="M9" s="887"/>
      <c r="N9" s="885" t="s">
        <v>130</v>
      </c>
      <c r="O9" s="887"/>
      <c r="P9" s="885" t="s">
        <v>130</v>
      </c>
      <c r="Q9" s="887"/>
      <c r="R9" s="885" t="s">
        <v>130</v>
      </c>
      <c r="S9" s="887"/>
    </row>
    <row r="10" spans="1:19" s="138" customFormat="1">
      <c r="A10" s="141" t="s">
        <v>201</v>
      </c>
      <c r="B10" s="142"/>
      <c r="C10" s="142"/>
      <c r="D10" s="142"/>
      <c r="E10" s="143"/>
      <c r="F10" s="142"/>
      <c r="G10" s="143"/>
      <c r="H10" s="143"/>
      <c r="I10" s="143"/>
      <c r="J10" s="143"/>
      <c r="K10" s="143"/>
      <c r="L10" s="143"/>
      <c r="M10" s="143"/>
      <c r="N10" s="143"/>
      <c r="O10" s="143"/>
      <c r="P10" s="143"/>
      <c r="Q10" s="143"/>
      <c r="R10" s="143"/>
      <c r="S10" s="144"/>
    </row>
    <row r="11" spans="1:19" s="138" customFormat="1">
      <c r="A11" s="560" t="s">
        <v>202</v>
      </c>
      <c r="B11" s="142"/>
      <c r="C11" s="142"/>
      <c r="D11" s="142"/>
      <c r="E11" s="142"/>
      <c r="F11" s="142"/>
      <c r="G11" s="142"/>
      <c r="H11" s="142"/>
      <c r="I11" s="142"/>
      <c r="J11" s="142"/>
      <c r="K11" s="142"/>
      <c r="L11" s="142"/>
      <c r="M11" s="142"/>
      <c r="N11" s="142"/>
      <c r="O11" s="142"/>
      <c r="P11" s="142"/>
      <c r="Q11" s="146"/>
      <c r="R11" s="146"/>
      <c r="S11" s="147"/>
    </row>
    <row r="12" spans="1:19" s="138" customFormat="1">
      <c r="A12" s="145"/>
      <c r="B12" s="888" t="s">
        <v>203</v>
      </c>
      <c r="C12" s="148" t="s">
        <v>204</v>
      </c>
      <c r="D12" s="860"/>
      <c r="E12" s="861"/>
      <c r="F12" s="860"/>
      <c r="G12" s="861"/>
      <c r="H12" s="244">
        <v>4020012010</v>
      </c>
      <c r="I12" s="273"/>
      <c r="J12" s="244">
        <v>4020013010</v>
      </c>
      <c r="K12" s="273"/>
      <c r="L12" s="244">
        <v>4020014010</v>
      </c>
      <c r="M12" s="273"/>
      <c r="N12" s="244">
        <v>4020015010</v>
      </c>
      <c r="O12" s="273"/>
      <c r="P12" s="244">
        <v>4020016010</v>
      </c>
      <c r="Q12" s="273"/>
      <c r="R12" s="244">
        <v>4020017010</v>
      </c>
      <c r="S12" s="273"/>
    </row>
    <row r="13" spans="1:19" s="138" customFormat="1">
      <c r="A13" s="145"/>
      <c r="B13" s="889"/>
      <c r="C13" s="148" t="s">
        <v>205</v>
      </c>
      <c r="D13" s="244">
        <v>4020010020</v>
      </c>
      <c r="E13" s="273"/>
      <c r="F13" s="244">
        <v>4020011020</v>
      </c>
      <c r="G13" s="273"/>
      <c r="H13" s="244">
        <v>4020012020</v>
      </c>
      <c r="I13" s="273"/>
      <c r="J13" s="244">
        <v>4020013020</v>
      </c>
      <c r="K13" s="273"/>
      <c r="L13" s="244">
        <v>4020014020</v>
      </c>
      <c r="M13" s="273"/>
      <c r="N13" s="244">
        <v>4020015020</v>
      </c>
      <c r="O13" s="273"/>
      <c r="P13" s="244">
        <v>4020016020</v>
      </c>
      <c r="Q13" s="273"/>
      <c r="R13" s="244">
        <v>4020017020</v>
      </c>
      <c r="S13" s="273"/>
    </row>
    <row r="14" spans="1:19" s="138" customFormat="1">
      <c r="A14" s="145"/>
      <c r="B14" s="889"/>
      <c r="C14" s="148" t="s">
        <v>206</v>
      </c>
      <c r="D14" s="860"/>
      <c r="E14" s="861"/>
      <c r="F14" s="244">
        <v>4020011030</v>
      </c>
      <c r="G14" s="273"/>
      <c r="H14" s="244">
        <v>4020012030</v>
      </c>
      <c r="I14" s="273"/>
      <c r="J14" s="244">
        <v>4020013030</v>
      </c>
      <c r="K14" s="273"/>
      <c r="L14" s="244">
        <v>4020014030</v>
      </c>
      <c r="M14" s="273"/>
      <c r="N14" s="244">
        <v>4020015030</v>
      </c>
      <c r="O14" s="273"/>
      <c r="P14" s="244">
        <v>4020016030</v>
      </c>
      <c r="Q14" s="273"/>
      <c r="R14" s="244">
        <v>4020017030</v>
      </c>
      <c r="S14" s="273"/>
    </row>
    <row r="15" spans="1:19" s="138" customFormat="1">
      <c r="A15" s="145"/>
      <c r="B15" s="889"/>
      <c r="C15" s="149" t="s">
        <v>207</v>
      </c>
      <c r="D15" s="244">
        <v>4020010040</v>
      </c>
      <c r="E15" s="273"/>
      <c r="F15" s="860"/>
      <c r="G15" s="861"/>
      <c r="H15" s="244">
        <v>4020012040</v>
      </c>
      <c r="I15" s="273"/>
      <c r="J15" s="244">
        <v>4020013040</v>
      </c>
      <c r="K15" s="273"/>
      <c r="L15" s="244">
        <v>4020014040</v>
      </c>
      <c r="M15" s="273"/>
      <c r="N15" s="244">
        <v>4020015040</v>
      </c>
      <c r="O15" s="273"/>
      <c r="P15" s="244">
        <v>4020016040</v>
      </c>
      <c r="Q15" s="273"/>
      <c r="R15" s="244">
        <v>4020017040</v>
      </c>
      <c r="S15" s="273"/>
    </row>
    <row r="16" spans="1:19" s="138" customFormat="1">
      <c r="A16" s="145"/>
      <c r="B16" s="890"/>
      <c r="C16" s="149" t="s">
        <v>130</v>
      </c>
      <c r="D16" s="244">
        <v>4020010050</v>
      </c>
      <c r="E16" s="273"/>
      <c r="F16" s="244">
        <v>4020011050</v>
      </c>
      <c r="G16" s="273"/>
      <c r="H16" s="244">
        <v>4020012050</v>
      </c>
      <c r="I16" s="273"/>
      <c r="J16" s="244">
        <v>4020013050</v>
      </c>
      <c r="K16" s="273"/>
      <c r="L16" s="244">
        <v>4020014050</v>
      </c>
      <c r="M16" s="273"/>
      <c r="N16" s="244">
        <v>4020015050</v>
      </c>
      <c r="O16" s="273"/>
      <c r="P16" s="244">
        <v>4020016050</v>
      </c>
      <c r="Q16" s="273"/>
      <c r="R16" s="244">
        <v>4020017050</v>
      </c>
      <c r="S16" s="273"/>
    </row>
    <row r="17" spans="1:19" s="138" customFormat="1">
      <c r="A17" s="145"/>
      <c r="B17" s="891" t="s">
        <v>208</v>
      </c>
      <c r="C17" s="148" t="s">
        <v>209</v>
      </c>
      <c r="D17" s="860"/>
      <c r="E17" s="861"/>
      <c r="F17" s="860"/>
      <c r="G17" s="861"/>
      <c r="H17" s="244">
        <v>4020012060</v>
      </c>
      <c r="I17" s="273"/>
      <c r="J17" s="244">
        <v>4020013060</v>
      </c>
      <c r="K17" s="273"/>
      <c r="L17" s="244">
        <v>4020014060</v>
      </c>
      <c r="M17" s="273"/>
      <c r="N17" s="244">
        <v>4020015060</v>
      </c>
      <c r="O17" s="273"/>
      <c r="P17" s="244">
        <v>4020016060</v>
      </c>
      <c r="Q17" s="273"/>
      <c r="R17" s="244">
        <v>4020017060</v>
      </c>
      <c r="S17" s="273"/>
    </row>
    <row r="18" spans="1:19" s="138" customFormat="1">
      <c r="A18" s="145"/>
      <c r="B18" s="892"/>
      <c r="C18" s="148" t="s">
        <v>210</v>
      </c>
      <c r="D18" s="860"/>
      <c r="E18" s="861"/>
      <c r="F18" s="860"/>
      <c r="G18" s="861"/>
      <c r="H18" s="244">
        <v>4020012070</v>
      </c>
      <c r="I18" s="273"/>
      <c r="J18" s="244">
        <v>4020013070</v>
      </c>
      <c r="K18" s="273"/>
      <c r="L18" s="244">
        <v>4020014070</v>
      </c>
      <c r="M18" s="273"/>
      <c r="N18" s="244">
        <v>4020015070</v>
      </c>
      <c r="O18" s="273"/>
      <c r="P18" s="244">
        <v>4020016070</v>
      </c>
      <c r="Q18" s="273"/>
      <c r="R18" s="244">
        <v>4020017070</v>
      </c>
      <c r="S18" s="273"/>
    </row>
    <row r="19" spans="1:19" s="138" customFormat="1">
      <c r="A19" s="145"/>
      <c r="B19" s="892"/>
      <c r="C19" s="148" t="s">
        <v>206</v>
      </c>
      <c r="D19" s="860"/>
      <c r="E19" s="861"/>
      <c r="F19" s="860"/>
      <c r="G19" s="861"/>
      <c r="H19" s="244">
        <v>4020012080</v>
      </c>
      <c r="I19" s="273"/>
      <c r="J19" s="244">
        <v>4020013080</v>
      </c>
      <c r="K19" s="273"/>
      <c r="L19" s="244">
        <v>4020014080</v>
      </c>
      <c r="M19" s="273"/>
      <c r="N19" s="244">
        <v>4020015080</v>
      </c>
      <c r="O19" s="273"/>
      <c r="P19" s="244">
        <v>4020016080</v>
      </c>
      <c r="Q19" s="273"/>
      <c r="R19" s="244">
        <v>4020017080</v>
      </c>
      <c r="S19" s="273"/>
    </row>
    <row r="20" spans="1:19" s="138" customFormat="1">
      <c r="A20" s="145"/>
      <c r="B20" s="892"/>
      <c r="C20" s="148" t="s">
        <v>207</v>
      </c>
      <c r="D20" s="860"/>
      <c r="E20" s="861"/>
      <c r="F20" s="860"/>
      <c r="G20" s="861"/>
      <c r="H20" s="244">
        <v>4020012090</v>
      </c>
      <c r="I20" s="273"/>
      <c r="J20" s="244">
        <v>4020013090</v>
      </c>
      <c r="K20" s="273"/>
      <c r="L20" s="244">
        <v>4020014090</v>
      </c>
      <c r="M20" s="273"/>
      <c r="N20" s="244">
        <v>4020015090</v>
      </c>
      <c r="O20" s="273"/>
      <c r="P20" s="244">
        <v>4020016090</v>
      </c>
      <c r="Q20" s="273"/>
      <c r="R20" s="244">
        <v>4020017090</v>
      </c>
      <c r="S20" s="273"/>
    </row>
    <row r="21" spans="1:19" s="138" customFormat="1">
      <c r="A21" s="145"/>
      <c r="B21" s="893"/>
      <c r="C21" s="149" t="s">
        <v>130</v>
      </c>
      <c r="D21" s="860"/>
      <c r="E21" s="861"/>
      <c r="F21" s="860"/>
      <c r="G21" s="861"/>
      <c r="H21" s="244">
        <v>4020012100</v>
      </c>
      <c r="I21" s="273"/>
      <c r="J21" s="244">
        <v>4020013100</v>
      </c>
      <c r="K21" s="273"/>
      <c r="L21" s="244">
        <v>4020014100</v>
      </c>
      <c r="M21" s="273"/>
      <c r="N21" s="244">
        <v>4020015100</v>
      </c>
      <c r="O21" s="273"/>
      <c r="P21" s="244">
        <v>4020016100</v>
      </c>
      <c r="Q21" s="273"/>
      <c r="R21" s="244">
        <v>4020017100</v>
      </c>
      <c r="S21" s="273"/>
    </row>
    <row r="22" spans="1:19" s="138" customFormat="1">
      <c r="A22" s="145"/>
      <c r="B22" s="148" t="s">
        <v>130</v>
      </c>
      <c r="C22" s="150"/>
      <c r="D22" s="244">
        <v>4020010110</v>
      </c>
      <c r="E22" s="273"/>
      <c r="F22" s="244">
        <v>4020011110</v>
      </c>
      <c r="G22" s="273"/>
      <c r="H22" s="244">
        <v>4020012110</v>
      </c>
      <c r="I22" s="273"/>
      <c r="J22" s="244">
        <v>4020013110</v>
      </c>
      <c r="K22" s="273"/>
      <c r="L22" s="244">
        <v>4020014110</v>
      </c>
      <c r="M22" s="273"/>
      <c r="N22" s="244">
        <v>4020015110</v>
      </c>
      <c r="O22" s="273"/>
      <c r="P22" s="244">
        <v>4020016110</v>
      </c>
      <c r="Q22" s="273"/>
      <c r="R22" s="244">
        <v>4020017110</v>
      </c>
      <c r="S22" s="273"/>
    </row>
    <row r="23" spans="1:19" s="138" customFormat="1">
      <c r="A23" s="560" t="s">
        <v>211</v>
      </c>
      <c r="B23" s="142"/>
      <c r="C23" s="142"/>
      <c r="D23" s="274"/>
      <c r="E23" s="274"/>
      <c r="F23" s="274"/>
      <c r="G23" s="274"/>
      <c r="H23" s="274"/>
      <c r="I23" s="274"/>
      <c r="J23" s="274"/>
      <c r="K23" s="274"/>
      <c r="L23" s="274"/>
      <c r="M23" s="274"/>
      <c r="N23" s="274"/>
      <c r="O23" s="274"/>
      <c r="P23" s="274"/>
      <c r="Q23" s="274"/>
      <c r="R23" s="274"/>
      <c r="S23" s="275"/>
    </row>
    <row r="24" spans="1:19" s="138" customFormat="1">
      <c r="A24" s="145"/>
      <c r="B24" s="888" t="s">
        <v>203</v>
      </c>
      <c r="C24" s="148" t="s">
        <v>204</v>
      </c>
      <c r="D24" s="860"/>
      <c r="E24" s="861"/>
      <c r="F24" s="860"/>
      <c r="G24" s="861"/>
      <c r="H24" s="244">
        <v>4020012120</v>
      </c>
      <c r="I24" s="273"/>
      <c r="J24" s="244">
        <v>4020013120</v>
      </c>
      <c r="K24" s="273"/>
      <c r="L24" s="244">
        <v>4020014120</v>
      </c>
      <c r="M24" s="273"/>
      <c r="N24" s="244">
        <v>4020015120</v>
      </c>
      <c r="O24" s="273"/>
      <c r="P24" s="244">
        <v>4020016120</v>
      </c>
      <c r="Q24" s="273"/>
      <c r="R24" s="244">
        <v>4020017120</v>
      </c>
      <c r="S24" s="273"/>
    </row>
    <row r="25" spans="1:19" s="138" customFormat="1">
      <c r="A25" s="145"/>
      <c r="B25" s="889"/>
      <c r="C25" s="148" t="s">
        <v>205</v>
      </c>
      <c r="D25" s="244">
        <v>4020010130</v>
      </c>
      <c r="E25" s="273"/>
      <c r="F25" s="244">
        <v>4020011130</v>
      </c>
      <c r="G25" s="273"/>
      <c r="H25" s="244">
        <v>4020012130</v>
      </c>
      <c r="I25" s="273"/>
      <c r="J25" s="244">
        <v>4020013130</v>
      </c>
      <c r="K25" s="273"/>
      <c r="L25" s="244">
        <v>4020014130</v>
      </c>
      <c r="M25" s="273"/>
      <c r="N25" s="244">
        <v>4020015130</v>
      </c>
      <c r="O25" s="273"/>
      <c r="P25" s="244">
        <v>4020016130</v>
      </c>
      <c r="Q25" s="273"/>
      <c r="R25" s="244">
        <v>4020017130</v>
      </c>
      <c r="S25" s="273"/>
    </row>
    <row r="26" spans="1:19" s="138" customFormat="1">
      <c r="A26" s="145"/>
      <c r="B26" s="889"/>
      <c r="C26" s="148" t="s">
        <v>206</v>
      </c>
      <c r="D26" s="860"/>
      <c r="E26" s="861"/>
      <c r="F26" s="244">
        <v>4020011140</v>
      </c>
      <c r="G26" s="273"/>
      <c r="H26" s="244">
        <v>4020012140</v>
      </c>
      <c r="I26" s="273"/>
      <c r="J26" s="244">
        <v>4020013140</v>
      </c>
      <c r="K26" s="273"/>
      <c r="L26" s="244">
        <v>4020014140</v>
      </c>
      <c r="M26" s="273"/>
      <c r="N26" s="244">
        <v>4020015140</v>
      </c>
      <c r="O26" s="273"/>
      <c r="P26" s="244">
        <v>4020016140</v>
      </c>
      <c r="Q26" s="273"/>
      <c r="R26" s="244">
        <v>4020017140</v>
      </c>
      <c r="S26" s="273"/>
    </row>
    <row r="27" spans="1:19" s="138" customFormat="1">
      <c r="A27" s="145"/>
      <c r="B27" s="889"/>
      <c r="C27" s="148" t="s">
        <v>207</v>
      </c>
      <c r="D27" s="244">
        <v>4020010150</v>
      </c>
      <c r="E27" s="273"/>
      <c r="F27" s="860"/>
      <c r="G27" s="861"/>
      <c r="H27" s="244">
        <v>4020012150</v>
      </c>
      <c r="I27" s="273"/>
      <c r="J27" s="244">
        <v>4020013150</v>
      </c>
      <c r="K27" s="273"/>
      <c r="L27" s="244">
        <v>4020014150</v>
      </c>
      <c r="M27" s="273"/>
      <c r="N27" s="244">
        <v>4020015150</v>
      </c>
      <c r="O27" s="273"/>
      <c r="P27" s="244">
        <v>4020016150</v>
      </c>
      <c r="Q27" s="273"/>
      <c r="R27" s="244">
        <v>4020017150</v>
      </c>
      <c r="S27" s="273"/>
    </row>
    <row r="28" spans="1:19" s="138" customFormat="1">
      <c r="A28" s="145"/>
      <c r="B28" s="889"/>
      <c r="C28" s="148" t="s">
        <v>130</v>
      </c>
      <c r="D28" s="244">
        <v>4020010160</v>
      </c>
      <c r="E28" s="273"/>
      <c r="F28" s="244">
        <v>4020011160</v>
      </c>
      <c r="G28" s="273"/>
      <c r="H28" s="244">
        <v>4020012160</v>
      </c>
      <c r="I28" s="273"/>
      <c r="J28" s="244">
        <v>4020013160</v>
      </c>
      <c r="K28" s="273"/>
      <c r="L28" s="244">
        <v>4020014160</v>
      </c>
      <c r="M28" s="273"/>
      <c r="N28" s="244">
        <v>4020015160</v>
      </c>
      <c r="O28" s="273"/>
      <c r="P28" s="244">
        <v>4020016160</v>
      </c>
      <c r="Q28" s="273"/>
      <c r="R28" s="244">
        <v>4020017160</v>
      </c>
      <c r="S28" s="273"/>
    </row>
    <row r="29" spans="1:19" s="138" customFormat="1">
      <c r="A29" s="145"/>
      <c r="B29" s="891" t="s">
        <v>208</v>
      </c>
      <c r="C29" s="148" t="s">
        <v>209</v>
      </c>
      <c r="D29" s="860"/>
      <c r="E29" s="861"/>
      <c r="F29" s="860"/>
      <c r="G29" s="861"/>
      <c r="H29" s="244">
        <v>4020012170</v>
      </c>
      <c r="I29" s="273"/>
      <c r="J29" s="244">
        <v>4020013170</v>
      </c>
      <c r="K29" s="273"/>
      <c r="L29" s="244">
        <v>4020014170</v>
      </c>
      <c r="M29" s="273"/>
      <c r="N29" s="244">
        <v>4020015170</v>
      </c>
      <c r="O29" s="273"/>
      <c r="P29" s="244">
        <v>4020016170</v>
      </c>
      <c r="Q29" s="273"/>
      <c r="R29" s="244">
        <v>4020017170</v>
      </c>
      <c r="S29" s="273"/>
    </row>
    <row r="30" spans="1:19" s="138" customFormat="1">
      <c r="A30" s="145"/>
      <c r="B30" s="892"/>
      <c r="C30" s="148" t="s">
        <v>210</v>
      </c>
      <c r="D30" s="860"/>
      <c r="E30" s="861"/>
      <c r="F30" s="860"/>
      <c r="G30" s="861"/>
      <c r="H30" s="244">
        <v>4020012180</v>
      </c>
      <c r="I30" s="273"/>
      <c r="J30" s="244">
        <v>4020013180</v>
      </c>
      <c r="K30" s="273"/>
      <c r="L30" s="244">
        <v>4020014180</v>
      </c>
      <c r="M30" s="273"/>
      <c r="N30" s="244">
        <v>4020015180</v>
      </c>
      <c r="O30" s="273"/>
      <c r="P30" s="244">
        <v>4020016180</v>
      </c>
      <c r="Q30" s="273"/>
      <c r="R30" s="244">
        <v>4020017180</v>
      </c>
      <c r="S30" s="273"/>
    </row>
    <row r="31" spans="1:19" s="138" customFormat="1">
      <c r="A31" s="145"/>
      <c r="B31" s="892"/>
      <c r="C31" s="148" t="s">
        <v>206</v>
      </c>
      <c r="D31" s="860"/>
      <c r="E31" s="861"/>
      <c r="F31" s="860"/>
      <c r="G31" s="861"/>
      <c r="H31" s="244">
        <v>4020012190</v>
      </c>
      <c r="I31" s="273"/>
      <c r="J31" s="244">
        <v>4020013190</v>
      </c>
      <c r="K31" s="273"/>
      <c r="L31" s="244">
        <v>4020014190</v>
      </c>
      <c r="M31" s="273"/>
      <c r="N31" s="244">
        <v>4020015190</v>
      </c>
      <c r="O31" s="273"/>
      <c r="P31" s="244">
        <v>4020016190</v>
      </c>
      <c r="Q31" s="273"/>
      <c r="R31" s="244">
        <v>4020017190</v>
      </c>
      <c r="S31" s="273"/>
    </row>
    <row r="32" spans="1:19" s="138" customFormat="1">
      <c r="A32" s="145"/>
      <c r="B32" s="892"/>
      <c r="C32" s="148" t="s">
        <v>207</v>
      </c>
      <c r="D32" s="860"/>
      <c r="E32" s="861"/>
      <c r="F32" s="860"/>
      <c r="G32" s="861"/>
      <c r="H32" s="244">
        <v>4020012200</v>
      </c>
      <c r="I32" s="273"/>
      <c r="J32" s="244">
        <v>4020013200</v>
      </c>
      <c r="K32" s="273"/>
      <c r="L32" s="244">
        <v>4020014200</v>
      </c>
      <c r="M32" s="273"/>
      <c r="N32" s="244">
        <v>4020015200</v>
      </c>
      <c r="O32" s="273"/>
      <c r="P32" s="244">
        <v>4020016200</v>
      </c>
      <c r="Q32" s="273"/>
      <c r="R32" s="244">
        <v>4020017200</v>
      </c>
      <c r="S32" s="273"/>
    </row>
    <row r="33" spans="1:19" s="138" customFormat="1">
      <c r="A33" s="145"/>
      <c r="B33" s="894"/>
      <c r="C33" s="148" t="s">
        <v>130</v>
      </c>
      <c r="D33" s="860"/>
      <c r="E33" s="861"/>
      <c r="F33" s="860"/>
      <c r="G33" s="861"/>
      <c r="H33" s="244">
        <v>4020012210</v>
      </c>
      <c r="I33" s="273"/>
      <c r="J33" s="244">
        <v>4020013210</v>
      </c>
      <c r="K33" s="273"/>
      <c r="L33" s="244">
        <v>4020014210</v>
      </c>
      <c r="M33" s="273"/>
      <c r="N33" s="244">
        <v>4020015210</v>
      </c>
      <c r="O33" s="273"/>
      <c r="P33" s="244">
        <v>4020016210</v>
      </c>
      <c r="Q33" s="273"/>
      <c r="R33" s="244">
        <v>4020017210</v>
      </c>
      <c r="S33" s="273"/>
    </row>
    <row r="34" spans="1:19" s="138" customFormat="1">
      <c r="A34" s="145"/>
      <c r="B34" s="148" t="s">
        <v>130</v>
      </c>
      <c r="C34" s="151"/>
      <c r="D34" s="244">
        <v>4020010220</v>
      </c>
      <c r="E34" s="273"/>
      <c r="F34" s="244">
        <v>4020011220</v>
      </c>
      <c r="G34" s="273"/>
      <c r="H34" s="244">
        <v>4020012220</v>
      </c>
      <c r="I34" s="273"/>
      <c r="J34" s="244">
        <v>4020013220</v>
      </c>
      <c r="K34" s="273"/>
      <c r="L34" s="244">
        <v>4020014220</v>
      </c>
      <c r="M34" s="273"/>
      <c r="N34" s="244">
        <v>4020015220</v>
      </c>
      <c r="O34" s="273"/>
      <c r="P34" s="244">
        <v>4020016220</v>
      </c>
      <c r="Q34" s="273"/>
      <c r="R34" s="244">
        <v>4020017220</v>
      </c>
      <c r="S34" s="273"/>
    </row>
    <row r="35" spans="1:19" s="138" customFormat="1">
      <c r="A35" s="560" t="s">
        <v>212</v>
      </c>
      <c r="B35" s="142"/>
      <c r="C35" s="142"/>
      <c r="D35" s="274"/>
      <c r="E35" s="276"/>
      <c r="F35" s="274"/>
      <c r="G35" s="276"/>
      <c r="H35" s="276"/>
      <c r="I35" s="274"/>
      <c r="J35" s="274"/>
      <c r="K35" s="274"/>
      <c r="L35" s="274"/>
      <c r="M35" s="274"/>
      <c r="N35" s="274"/>
      <c r="O35" s="274"/>
      <c r="P35" s="274"/>
      <c r="Q35" s="274"/>
      <c r="R35" s="274"/>
      <c r="S35" s="275"/>
    </row>
    <row r="36" spans="1:19" s="138" customFormat="1">
      <c r="A36" s="145"/>
      <c r="B36" s="888" t="s">
        <v>203</v>
      </c>
      <c r="C36" s="148" t="s">
        <v>204</v>
      </c>
      <c r="D36" s="860"/>
      <c r="E36" s="861"/>
      <c r="F36" s="860"/>
      <c r="G36" s="861"/>
      <c r="H36" s="244">
        <v>4020012230</v>
      </c>
      <c r="I36" s="273"/>
      <c r="J36" s="244">
        <v>4020013230</v>
      </c>
      <c r="K36" s="273"/>
      <c r="L36" s="244">
        <v>4020014230</v>
      </c>
      <c r="M36" s="273"/>
      <c r="N36" s="244">
        <v>4020015230</v>
      </c>
      <c r="O36" s="273"/>
      <c r="P36" s="244">
        <v>4020016230</v>
      </c>
      <c r="Q36" s="273"/>
      <c r="R36" s="244">
        <v>4020017230</v>
      </c>
      <c r="S36" s="273"/>
    </row>
    <row r="37" spans="1:19" s="138" customFormat="1">
      <c r="A37" s="145"/>
      <c r="B37" s="889"/>
      <c r="C37" s="148" t="s">
        <v>205</v>
      </c>
      <c r="D37" s="244">
        <v>4020010240</v>
      </c>
      <c r="E37" s="273"/>
      <c r="F37" s="244">
        <v>4020011240</v>
      </c>
      <c r="G37" s="273"/>
      <c r="H37" s="244">
        <v>4020012240</v>
      </c>
      <c r="I37" s="273"/>
      <c r="J37" s="244">
        <v>4020013240</v>
      </c>
      <c r="K37" s="273"/>
      <c r="L37" s="244">
        <v>4020014240</v>
      </c>
      <c r="M37" s="273"/>
      <c r="N37" s="244">
        <v>4020015240</v>
      </c>
      <c r="O37" s="273"/>
      <c r="P37" s="244">
        <v>4020016240</v>
      </c>
      <c r="Q37" s="273"/>
      <c r="R37" s="244">
        <v>4020017240</v>
      </c>
      <c r="S37" s="273"/>
    </row>
    <row r="38" spans="1:19" s="138" customFormat="1">
      <c r="A38" s="145"/>
      <c r="B38" s="889"/>
      <c r="C38" s="148" t="s">
        <v>206</v>
      </c>
      <c r="D38" s="860"/>
      <c r="E38" s="861"/>
      <c r="F38" s="244">
        <v>4020011250</v>
      </c>
      <c r="G38" s="273"/>
      <c r="H38" s="244">
        <v>4020012250</v>
      </c>
      <c r="I38" s="273"/>
      <c r="J38" s="244">
        <v>4020013250</v>
      </c>
      <c r="K38" s="273"/>
      <c r="L38" s="244">
        <v>4020014250</v>
      </c>
      <c r="M38" s="273"/>
      <c r="N38" s="244">
        <v>4020015250</v>
      </c>
      <c r="O38" s="273"/>
      <c r="P38" s="244">
        <v>4020016250</v>
      </c>
      <c r="Q38" s="273"/>
      <c r="R38" s="244">
        <v>4020017250</v>
      </c>
      <c r="S38" s="273"/>
    </row>
    <row r="39" spans="1:19" s="138" customFormat="1">
      <c r="A39" s="145"/>
      <c r="B39" s="889"/>
      <c r="C39" s="148" t="s">
        <v>207</v>
      </c>
      <c r="D39" s="244">
        <v>4020010260</v>
      </c>
      <c r="E39" s="273"/>
      <c r="F39" s="860"/>
      <c r="G39" s="861"/>
      <c r="H39" s="244">
        <v>4020012260</v>
      </c>
      <c r="I39" s="273"/>
      <c r="J39" s="244">
        <v>4020013260</v>
      </c>
      <c r="K39" s="273"/>
      <c r="L39" s="244">
        <v>4020014260</v>
      </c>
      <c r="M39" s="273"/>
      <c r="N39" s="244">
        <v>4020015260</v>
      </c>
      <c r="O39" s="273"/>
      <c r="P39" s="244">
        <v>4020016260</v>
      </c>
      <c r="Q39" s="273"/>
      <c r="R39" s="244">
        <v>4020017260</v>
      </c>
      <c r="S39" s="273"/>
    </row>
    <row r="40" spans="1:19" s="138" customFormat="1">
      <c r="A40" s="145"/>
      <c r="B40" s="889"/>
      <c r="C40" s="148" t="s">
        <v>130</v>
      </c>
      <c r="D40" s="244">
        <v>4020010270</v>
      </c>
      <c r="E40" s="273"/>
      <c r="F40" s="244">
        <v>4020011270</v>
      </c>
      <c r="G40" s="273"/>
      <c r="H40" s="244">
        <v>4020012270</v>
      </c>
      <c r="I40" s="273"/>
      <c r="J40" s="244">
        <v>4020013270</v>
      </c>
      <c r="K40" s="273"/>
      <c r="L40" s="244">
        <v>4020014270</v>
      </c>
      <c r="M40" s="273"/>
      <c r="N40" s="244">
        <v>4020015270</v>
      </c>
      <c r="O40" s="273"/>
      <c r="P40" s="244">
        <v>4020016270</v>
      </c>
      <c r="Q40" s="273"/>
      <c r="R40" s="244">
        <v>4020017270</v>
      </c>
      <c r="S40" s="273"/>
    </row>
    <row r="41" spans="1:19" s="138" customFormat="1">
      <c r="A41" s="145"/>
      <c r="B41" s="891" t="s">
        <v>208</v>
      </c>
      <c r="C41" s="148" t="s">
        <v>209</v>
      </c>
      <c r="D41" s="860"/>
      <c r="E41" s="861"/>
      <c r="F41" s="860"/>
      <c r="G41" s="861"/>
      <c r="H41" s="244">
        <v>4020012280</v>
      </c>
      <c r="I41" s="273"/>
      <c r="J41" s="244">
        <v>4020013280</v>
      </c>
      <c r="K41" s="273"/>
      <c r="L41" s="244">
        <v>4020014280</v>
      </c>
      <c r="M41" s="273"/>
      <c r="N41" s="244">
        <v>4020015280</v>
      </c>
      <c r="O41" s="273"/>
      <c r="P41" s="244">
        <v>4020016280</v>
      </c>
      <c r="Q41" s="273"/>
      <c r="R41" s="244">
        <v>4020017280</v>
      </c>
      <c r="S41" s="273"/>
    </row>
    <row r="42" spans="1:19" s="138" customFormat="1">
      <c r="A42" s="145"/>
      <c r="B42" s="892"/>
      <c r="C42" s="148" t="s">
        <v>210</v>
      </c>
      <c r="D42" s="860"/>
      <c r="E42" s="861"/>
      <c r="F42" s="860"/>
      <c r="G42" s="861"/>
      <c r="H42" s="244">
        <v>4020012290</v>
      </c>
      <c r="I42" s="273"/>
      <c r="J42" s="244">
        <v>4020013290</v>
      </c>
      <c r="K42" s="273"/>
      <c r="L42" s="244">
        <v>4020014290</v>
      </c>
      <c r="M42" s="273"/>
      <c r="N42" s="244">
        <v>4020015290</v>
      </c>
      <c r="O42" s="273"/>
      <c r="P42" s="244">
        <v>4020016290</v>
      </c>
      <c r="Q42" s="273"/>
      <c r="R42" s="244">
        <v>4020017290</v>
      </c>
      <c r="S42" s="273"/>
    </row>
    <row r="43" spans="1:19" s="138" customFormat="1">
      <c r="A43" s="145"/>
      <c r="B43" s="892"/>
      <c r="C43" s="148" t="s">
        <v>206</v>
      </c>
      <c r="D43" s="860"/>
      <c r="E43" s="861"/>
      <c r="F43" s="860"/>
      <c r="G43" s="861"/>
      <c r="H43" s="244">
        <v>4020012300</v>
      </c>
      <c r="I43" s="273"/>
      <c r="J43" s="244">
        <v>4020013300</v>
      </c>
      <c r="K43" s="273"/>
      <c r="L43" s="244">
        <v>4020014300</v>
      </c>
      <c r="M43" s="273"/>
      <c r="N43" s="244">
        <v>4020015300</v>
      </c>
      <c r="O43" s="273"/>
      <c r="P43" s="244">
        <v>4020016300</v>
      </c>
      <c r="Q43" s="273"/>
      <c r="R43" s="244">
        <v>4020017300</v>
      </c>
      <c r="S43" s="273"/>
    </row>
    <row r="44" spans="1:19" s="138" customFormat="1">
      <c r="A44" s="145"/>
      <c r="B44" s="892"/>
      <c r="C44" s="148" t="s">
        <v>207</v>
      </c>
      <c r="D44" s="860"/>
      <c r="E44" s="861"/>
      <c r="F44" s="860"/>
      <c r="G44" s="861"/>
      <c r="H44" s="244">
        <v>4020012310</v>
      </c>
      <c r="I44" s="273"/>
      <c r="J44" s="244">
        <v>4020013310</v>
      </c>
      <c r="K44" s="273"/>
      <c r="L44" s="244">
        <v>4020014310</v>
      </c>
      <c r="M44" s="273"/>
      <c r="N44" s="244">
        <v>4020015310</v>
      </c>
      <c r="O44" s="273"/>
      <c r="P44" s="244">
        <v>4020016310</v>
      </c>
      <c r="Q44" s="273"/>
      <c r="R44" s="244">
        <v>4020017310</v>
      </c>
      <c r="S44" s="273"/>
    </row>
    <row r="45" spans="1:19" s="138" customFormat="1">
      <c r="A45" s="145"/>
      <c r="B45" s="894"/>
      <c r="C45" s="148" t="s">
        <v>130</v>
      </c>
      <c r="D45" s="860"/>
      <c r="E45" s="861"/>
      <c r="F45" s="860"/>
      <c r="G45" s="861"/>
      <c r="H45" s="244">
        <v>4020012320</v>
      </c>
      <c r="I45" s="273"/>
      <c r="J45" s="244">
        <v>4020013320</v>
      </c>
      <c r="K45" s="273"/>
      <c r="L45" s="244">
        <v>4020014320</v>
      </c>
      <c r="M45" s="273"/>
      <c r="N45" s="244">
        <v>4020015320</v>
      </c>
      <c r="O45" s="273"/>
      <c r="P45" s="244">
        <v>4020016320</v>
      </c>
      <c r="Q45" s="273"/>
      <c r="R45" s="244">
        <v>4020017320</v>
      </c>
      <c r="S45" s="273"/>
    </row>
    <row r="46" spans="1:19" s="138" customFormat="1">
      <c r="A46" s="152"/>
      <c r="B46" s="148" t="s">
        <v>130</v>
      </c>
      <c r="C46" s="151"/>
      <c r="D46" s="244">
        <v>4020010330</v>
      </c>
      <c r="E46" s="273"/>
      <c r="F46" s="244">
        <v>4020011330</v>
      </c>
      <c r="G46" s="273"/>
      <c r="H46" s="244">
        <v>4020012330</v>
      </c>
      <c r="I46" s="273"/>
      <c r="J46" s="244">
        <v>4020013330</v>
      </c>
      <c r="K46" s="273"/>
      <c r="L46" s="244">
        <v>4020014330</v>
      </c>
      <c r="M46" s="273"/>
      <c r="N46" s="244">
        <v>4020015330</v>
      </c>
      <c r="O46" s="273"/>
      <c r="P46" s="244">
        <v>4020016330</v>
      </c>
      <c r="Q46" s="273"/>
      <c r="R46" s="244">
        <v>4020017330</v>
      </c>
      <c r="S46" s="273"/>
    </row>
    <row r="47" spans="1:19" s="155" customFormat="1">
      <c r="A47" s="153"/>
      <c r="B47" s="146"/>
      <c r="C47" s="154"/>
      <c r="D47" s="146"/>
      <c r="E47" s="146"/>
      <c r="F47" s="146"/>
      <c r="G47" s="146"/>
      <c r="H47" s="146"/>
      <c r="I47" s="146"/>
      <c r="J47" s="146"/>
      <c r="K47" s="146"/>
      <c r="L47" s="146"/>
      <c r="M47" s="146"/>
      <c r="N47" s="146"/>
      <c r="O47" s="146"/>
      <c r="P47" s="146"/>
      <c r="Q47" s="146"/>
      <c r="R47" s="146"/>
      <c r="S47" s="146"/>
    </row>
    <row r="48" spans="1:19" s="138" customFormat="1">
      <c r="Q48" s="156"/>
      <c r="R48" s="156"/>
      <c r="S48" s="728" t="s">
        <v>690</v>
      </c>
    </row>
    <row r="49" spans="17:19" s="138" customFormat="1">
      <c r="Q49" s="130"/>
      <c r="R49" s="130"/>
      <c r="S49" s="38" t="s">
        <v>213</v>
      </c>
    </row>
    <row r="50" spans="17:19" s="138" customFormat="1"/>
    <row r="51" spans="17:19" s="138" customFormat="1"/>
    <row r="52" spans="17:19" s="138" customFormat="1"/>
    <row r="53" spans="17:19" s="138" customFormat="1"/>
    <row r="54" spans="17:19" s="138" customFormat="1"/>
    <row r="55" spans="17:19" s="138" customFormat="1"/>
    <row r="56" spans="17:19" s="138" customFormat="1"/>
    <row r="57" spans="17:19" s="138" customFormat="1"/>
    <row r="58" spans="17:19" s="138" customFormat="1"/>
    <row r="59" spans="17:19" s="138" customFormat="1"/>
    <row r="60" spans="17:19" s="138" customFormat="1"/>
    <row r="61" spans="17:19" s="138" customFormat="1"/>
    <row r="62" spans="17:19" s="138" customFormat="1"/>
    <row r="63" spans="17:19" s="138" customFormat="1"/>
    <row r="64" spans="17:19" s="138" customFormat="1"/>
    <row r="65" s="138" customFormat="1"/>
    <row r="66" s="138" customFormat="1"/>
    <row r="67" s="138" customFormat="1"/>
    <row r="68" s="138" customFormat="1"/>
    <row r="69" s="138" customFormat="1"/>
    <row r="70" s="138" customFormat="1"/>
    <row r="71" s="138" customFormat="1"/>
    <row r="72" s="138" customFormat="1"/>
    <row r="73" s="138" customFormat="1"/>
    <row r="74" s="138" customFormat="1"/>
    <row r="75" s="138" customFormat="1"/>
    <row r="76" s="138" customFormat="1"/>
    <row r="77" s="138" customFormat="1"/>
    <row r="78" s="138" customFormat="1"/>
  </sheetData>
  <customSheetViews>
    <customSheetView guid="{7C10E70B-CA2F-4DD3-A65F-D2F324708369}" fitToPage="1" topLeftCell="K1">
      <pageMargins left="0.39370078740157483" right="0.39370078740157483" top="0.39370078740157483" bottom="0.39370078740157483" header="0.39370078740157483" footer="0.39370078740157483"/>
      <printOptions horizontalCentered="1"/>
      <pageSetup paperSize="5" scale="81" orientation="landscape" r:id="rId1"/>
      <headerFooter alignWithMargins="0"/>
    </customSheetView>
    <customSheetView guid="{EE1933C6-8392-46A4-85D3-94F99845B8F8}" fitToPage="1">
      <pageMargins left="0.39370078740157483" right="0.39370078740157483" top="0.39370078740157483" bottom="0.39370078740157483" header="0.39370078740157483" footer="0.39370078740157483"/>
      <printOptions horizontalCentered="1"/>
      <pageSetup paperSize="5" scale="81" orientation="landscape" r:id="rId2"/>
      <headerFooter alignWithMargins="0"/>
    </customSheetView>
    <customSheetView guid="{10071406-5415-425D-948E-2D821A4F8DEB}" fitToPage="1">
      <pageMargins left="0.39370078740157483" right="0.39370078740157483" top="0.39370078740157483" bottom="0.39370078740157483" header="0.39370078740157483" footer="0.39370078740157483"/>
      <printOptions horizontalCentered="1"/>
      <pageSetup paperSize="5" scale="81" orientation="landscape" r:id="rId3"/>
      <headerFooter alignWithMargins="0"/>
    </customSheetView>
  </customSheetViews>
  <mergeCells count="66">
    <mergeCell ref="F45:G45"/>
    <mergeCell ref="B41:B45"/>
    <mergeCell ref="D41:E41"/>
    <mergeCell ref="F41:G41"/>
    <mergeCell ref="D42:E42"/>
    <mergeCell ref="F42:G42"/>
    <mergeCell ref="D43:E43"/>
    <mergeCell ref="F43:G43"/>
    <mergeCell ref="D44:E44"/>
    <mergeCell ref="F44:G44"/>
    <mergeCell ref="D45:E45"/>
    <mergeCell ref="F33:G33"/>
    <mergeCell ref="B36:B40"/>
    <mergeCell ref="D36:E36"/>
    <mergeCell ref="F36:G36"/>
    <mergeCell ref="D38:E38"/>
    <mergeCell ref="F39:G39"/>
    <mergeCell ref="B29:B33"/>
    <mergeCell ref="D29:E29"/>
    <mergeCell ref="F29:G29"/>
    <mergeCell ref="D30:E30"/>
    <mergeCell ref="F30:G30"/>
    <mergeCell ref="D31:E31"/>
    <mergeCell ref="F31:G31"/>
    <mergeCell ref="D32:E32"/>
    <mergeCell ref="F32:G32"/>
    <mergeCell ref="D33:E33"/>
    <mergeCell ref="F21:G21"/>
    <mergeCell ref="B24:B28"/>
    <mergeCell ref="D24:E24"/>
    <mergeCell ref="F24:G24"/>
    <mergeCell ref="D26:E26"/>
    <mergeCell ref="F27:G27"/>
    <mergeCell ref="B17:B21"/>
    <mergeCell ref="D17:E17"/>
    <mergeCell ref="F17:G17"/>
    <mergeCell ref="D18:E18"/>
    <mergeCell ref="F18:G18"/>
    <mergeCell ref="D19:E19"/>
    <mergeCell ref="F19:G19"/>
    <mergeCell ref="D20:E20"/>
    <mergeCell ref="F20:G20"/>
    <mergeCell ref="D21:E21"/>
    <mergeCell ref="P9:Q9"/>
    <mergeCell ref="R9:S9"/>
    <mergeCell ref="B12:B16"/>
    <mergeCell ref="D12:E12"/>
    <mergeCell ref="F12:G12"/>
    <mergeCell ref="D14:E14"/>
    <mergeCell ref="F15:G15"/>
    <mergeCell ref="D9:E9"/>
    <mergeCell ref="F9:G9"/>
    <mergeCell ref="H9:I9"/>
    <mergeCell ref="J9:K9"/>
    <mergeCell ref="L9:M9"/>
    <mergeCell ref="N9:O9"/>
    <mergeCell ref="A4:S4"/>
    <mergeCell ref="A5:S5"/>
    <mergeCell ref="A6:S6"/>
    <mergeCell ref="D8:G8"/>
    <mergeCell ref="H8:I8"/>
    <mergeCell ref="J8:K8"/>
    <mergeCell ref="L8:M8"/>
    <mergeCell ref="N8:O8"/>
    <mergeCell ref="P8:Q8"/>
    <mergeCell ref="R8:S8"/>
  </mergeCells>
  <printOptions horizontalCentered="1"/>
  <pageMargins left="0.39370078740157483" right="0.39370078740157483" top="0.39370078740157483" bottom="0.39370078740157483" header="0.39370078740157483" footer="0.39370078740157483"/>
  <pageSetup paperSize="5" scale="77" orientation="landscape" r:id="rId4"/>
  <headerFooter alignWithMargins="0"/>
  <drawing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pageSetUpPr fitToPage="1"/>
  </sheetPr>
  <dimension ref="A1:Q80"/>
  <sheetViews>
    <sheetView showGridLines="0" topLeftCell="A22" workbookViewId="0">
      <selection activeCell="O53" sqref="O53"/>
    </sheetView>
  </sheetViews>
  <sheetFormatPr defaultRowHeight="12.75"/>
  <cols>
    <col min="1" max="1" width="3.140625" style="130" customWidth="1"/>
    <col min="2" max="2" width="6.5703125" style="130" customWidth="1"/>
    <col min="3" max="3" width="28.28515625" style="130" customWidth="1"/>
    <col min="4" max="4" width="8.5703125" style="130" customWidth="1"/>
    <col min="5" max="5" width="12.7109375" style="130" customWidth="1"/>
    <col min="6" max="6" width="8.5703125" style="130" customWidth="1"/>
    <col min="7" max="7" width="12.7109375" style="130" customWidth="1"/>
    <col min="8" max="8" width="8.5703125" style="130" customWidth="1"/>
    <col min="9" max="9" width="12.7109375" style="130" customWidth="1"/>
    <col min="10" max="10" width="8.5703125" style="130" customWidth="1"/>
    <col min="11" max="11" width="12.7109375" style="130" customWidth="1"/>
    <col min="12" max="12" width="8.5703125" style="130" customWidth="1"/>
    <col min="13" max="13" width="12.7109375" style="130" customWidth="1"/>
    <col min="14" max="14" width="8.5703125" style="130" customWidth="1"/>
    <col min="15" max="15" width="12.7109375" style="130" customWidth="1"/>
    <col min="16" max="16" width="8.5703125" style="130" customWidth="1"/>
    <col min="17" max="17" width="12.7109375" style="130" customWidth="1"/>
    <col min="18" max="259" width="8.85546875" style="130"/>
    <col min="260" max="260" width="3.140625" style="130" customWidth="1"/>
    <col min="261" max="261" width="6.5703125" style="130" customWidth="1"/>
    <col min="262" max="262" width="8.85546875" style="130"/>
    <col min="263" max="263" width="9.28515625" style="130" customWidth="1"/>
    <col min="264" max="264" width="6.5703125" style="130" customWidth="1"/>
    <col min="265" max="271" width="12.7109375" style="130" customWidth="1"/>
    <col min="272" max="272" width="3.85546875" style="130" customWidth="1"/>
    <col min="273" max="273" width="4.85546875" style="130" customWidth="1"/>
    <col min="274" max="515" width="8.85546875" style="130"/>
    <col min="516" max="516" width="3.140625" style="130" customWidth="1"/>
    <col min="517" max="517" width="6.5703125" style="130" customWidth="1"/>
    <col min="518" max="518" width="8.85546875" style="130"/>
    <col min="519" max="519" width="9.28515625" style="130" customWidth="1"/>
    <col min="520" max="520" width="6.5703125" style="130" customWidth="1"/>
    <col min="521" max="527" width="12.7109375" style="130" customWidth="1"/>
    <col min="528" max="528" width="3.85546875" style="130" customWidth="1"/>
    <col min="529" max="529" width="4.85546875" style="130" customWidth="1"/>
    <col min="530" max="771" width="8.85546875" style="130"/>
    <col min="772" max="772" width="3.140625" style="130" customWidth="1"/>
    <col min="773" max="773" width="6.5703125" style="130" customWidth="1"/>
    <col min="774" max="774" width="8.85546875" style="130"/>
    <col min="775" max="775" width="9.28515625" style="130" customWidth="1"/>
    <col min="776" max="776" width="6.5703125" style="130" customWidth="1"/>
    <col min="777" max="783" width="12.7109375" style="130" customWidth="1"/>
    <col min="784" max="784" width="3.85546875" style="130" customWidth="1"/>
    <col min="785" max="785" width="4.85546875" style="130" customWidth="1"/>
    <col min="786" max="1027" width="8.85546875" style="130"/>
    <col min="1028" max="1028" width="3.140625" style="130" customWidth="1"/>
    <col min="1029" max="1029" width="6.5703125" style="130" customWidth="1"/>
    <col min="1030" max="1030" width="8.85546875" style="130"/>
    <col min="1031" max="1031" width="9.28515625" style="130" customWidth="1"/>
    <col min="1032" max="1032" width="6.5703125" style="130" customWidth="1"/>
    <col min="1033" max="1039" width="12.7109375" style="130" customWidth="1"/>
    <col min="1040" max="1040" width="3.85546875" style="130" customWidth="1"/>
    <col min="1041" max="1041" width="4.85546875" style="130" customWidth="1"/>
    <col min="1042" max="1283" width="8.85546875" style="130"/>
    <col min="1284" max="1284" width="3.140625" style="130" customWidth="1"/>
    <col min="1285" max="1285" width="6.5703125" style="130" customWidth="1"/>
    <col min="1286" max="1286" width="8.85546875" style="130"/>
    <col min="1287" max="1287" width="9.28515625" style="130" customWidth="1"/>
    <col min="1288" max="1288" width="6.5703125" style="130" customWidth="1"/>
    <col min="1289" max="1295" width="12.7109375" style="130" customWidth="1"/>
    <col min="1296" max="1296" width="3.85546875" style="130" customWidth="1"/>
    <col min="1297" max="1297" width="4.85546875" style="130" customWidth="1"/>
    <col min="1298" max="1539" width="8.85546875" style="130"/>
    <col min="1540" max="1540" width="3.140625" style="130" customWidth="1"/>
    <col min="1541" max="1541" width="6.5703125" style="130" customWidth="1"/>
    <col min="1542" max="1542" width="8.85546875" style="130"/>
    <col min="1543" max="1543" width="9.28515625" style="130" customWidth="1"/>
    <col min="1544" max="1544" width="6.5703125" style="130" customWidth="1"/>
    <col min="1545" max="1551" width="12.7109375" style="130" customWidth="1"/>
    <col min="1552" max="1552" width="3.85546875" style="130" customWidth="1"/>
    <col min="1553" max="1553" width="4.85546875" style="130" customWidth="1"/>
    <col min="1554" max="1795" width="8.85546875" style="130"/>
    <col min="1796" max="1796" width="3.140625" style="130" customWidth="1"/>
    <col min="1797" max="1797" width="6.5703125" style="130" customWidth="1"/>
    <col min="1798" max="1798" width="8.85546875" style="130"/>
    <col min="1799" max="1799" width="9.28515625" style="130" customWidth="1"/>
    <col min="1800" max="1800" width="6.5703125" style="130" customWidth="1"/>
    <col min="1801" max="1807" width="12.7109375" style="130" customWidth="1"/>
    <col min="1808" max="1808" width="3.85546875" style="130" customWidth="1"/>
    <col min="1809" max="1809" width="4.85546875" style="130" customWidth="1"/>
    <col min="1810" max="2051" width="8.85546875" style="130"/>
    <col min="2052" max="2052" width="3.140625" style="130" customWidth="1"/>
    <col min="2053" max="2053" width="6.5703125" style="130" customWidth="1"/>
    <col min="2054" max="2054" width="8.85546875" style="130"/>
    <col min="2055" max="2055" width="9.28515625" style="130" customWidth="1"/>
    <col min="2056" max="2056" width="6.5703125" style="130" customWidth="1"/>
    <col min="2057" max="2063" width="12.7109375" style="130" customWidth="1"/>
    <col min="2064" max="2064" width="3.85546875" style="130" customWidth="1"/>
    <col min="2065" max="2065" width="4.85546875" style="130" customWidth="1"/>
    <col min="2066" max="2307" width="8.85546875" style="130"/>
    <col min="2308" max="2308" width="3.140625" style="130" customWidth="1"/>
    <col min="2309" max="2309" width="6.5703125" style="130" customWidth="1"/>
    <col min="2310" max="2310" width="8.85546875" style="130"/>
    <col min="2311" max="2311" width="9.28515625" style="130" customWidth="1"/>
    <col min="2312" max="2312" width="6.5703125" style="130" customWidth="1"/>
    <col min="2313" max="2319" width="12.7109375" style="130" customWidth="1"/>
    <col min="2320" max="2320" width="3.85546875" style="130" customWidth="1"/>
    <col min="2321" max="2321" width="4.85546875" style="130" customWidth="1"/>
    <col min="2322" max="2563" width="8.85546875" style="130"/>
    <col min="2564" max="2564" width="3.140625" style="130" customWidth="1"/>
    <col min="2565" max="2565" width="6.5703125" style="130" customWidth="1"/>
    <col min="2566" max="2566" width="8.85546875" style="130"/>
    <col min="2567" max="2567" width="9.28515625" style="130" customWidth="1"/>
    <col min="2568" max="2568" width="6.5703125" style="130" customWidth="1"/>
    <col min="2569" max="2575" width="12.7109375" style="130" customWidth="1"/>
    <col min="2576" max="2576" width="3.85546875" style="130" customWidth="1"/>
    <col min="2577" max="2577" width="4.85546875" style="130" customWidth="1"/>
    <col min="2578" max="2819" width="8.85546875" style="130"/>
    <col min="2820" max="2820" width="3.140625" style="130" customWidth="1"/>
    <col min="2821" max="2821" width="6.5703125" style="130" customWidth="1"/>
    <col min="2822" max="2822" width="8.85546875" style="130"/>
    <col min="2823" max="2823" width="9.28515625" style="130" customWidth="1"/>
    <col min="2824" max="2824" width="6.5703125" style="130" customWidth="1"/>
    <col min="2825" max="2831" width="12.7109375" style="130" customWidth="1"/>
    <col min="2832" max="2832" width="3.85546875" style="130" customWidth="1"/>
    <col min="2833" max="2833" width="4.85546875" style="130" customWidth="1"/>
    <col min="2834" max="3075" width="8.85546875" style="130"/>
    <col min="3076" max="3076" width="3.140625" style="130" customWidth="1"/>
    <col min="3077" max="3077" width="6.5703125" style="130" customWidth="1"/>
    <col min="3078" max="3078" width="8.85546875" style="130"/>
    <col min="3079" max="3079" width="9.28515625" style="130" customWidth="1"/>
    <col min="3080" max="3080" width="6.5703125" style="130" customWidth="1"/>
    <col min="3081" max="3087" width="12.7109375" style="130" customWidth="1"/>
    <col min="3088" max="3088" width="3.85546875" style="130" customWidth="1"/>
    <col min="3089" max="3089" width="4.85546875" style="130" customWidth="1"/>
    <col min="3090" max="3331" width="8.85546875" style="130"/>
    <col min="3332" max="3332" width="3.140625" style="130" customWidth="1"/>
    <col min="3333" max="3333" width="6.5703125" style="130" customWidth="1"/>
    <col min="3334" max="3334" width="8.85546875" style="130"/>
    <col min="3335" max="3335" width="9.28515625" style="130" customWidth="1"/>
    <col min="3336" max="3336" width="6.5703125" style="130" customWidth="1"/>
    <col min="3337" max="3343" width="12.7109375" style="130" customWidth="1"/>
    <col min="3344" max="3344" width="3.85546875" style="130" customWidth="1"/>
    <col min="3345" max="3345" width="4.85546875" style="130" customWidth="1"/>
    <col min="3346" max="3587" width="8.85546875" style="130"/>
    <col min="3588" max="3588" width="3.140625" style="130" customWidth="1"/>
    <col min="3589" max="3589" width="6.5703125" style="130" customWidth="1"/>
    <col min="3590" max="3590" width="8.85546875" style="130"/>
    <col min="3591" max="3591" width="9.28515625" style="130" customWidth="1"/>
    <col min="3592" max="3592" width="6.5703125" style="130" customWidth="1"/>
    <col min="3593" max="3599" width="12.7109375" style="130" customWidth="1"/>
    <col min="3600" max="3600" width="3.85546875" style="130" customWidth="1"/>
    <col min="3601" max="3601" width="4.85546875" style="130" customWidth="1"/>
    <col min="3602" max="3843" width="8.85546875" style="130"/>
    <col min="3844" max="3844" width="3.140625" style="130" customWidth="1"/>
    <col min="3845" max="3845" width="6.5703125" style="130" customWidth="1"/>
    <col min="3846" max="3846" width="8.85546875" style="130"/>
    <col min="3847" max="3847" width="9.28515625" style="130" customWidth="1"/>
    <col min="3848" max="3848" width="6.5703125" style="130" customWidth="1"/>
    <col min="3849" max="3855" width="12.7109375" style="130" customWidth="1"/>
    <col min="3856" max="3856" width="3.85546875" style="130" customWidth="1"/>
    <col min="3857" max="3857" width="4.85546875" style="130" customWidth="1"/>
    <col min="3858" max="4099" width="8.85546875" style="130"/>
    <col min="4100" max="4100" width="3.140625" style="130" customWidth="1"/>
    <col min="4101" max="4101" width="6.5703125" style="130" customWidth="1"/>
    <col min="4102" max="4102" width="8.85546875" style="130"/>
    <col min="4103" max="4103" width="9.28515625" style="130" customWidth="1"/>
    <col min="4104" max="4104" width="6.5703125" style="130" customWidth="1"/>
    <col min="4105" max="4111" width="12.7109375" style="130" customWidth="1"/>
    <col min="4112" max="4112" width="3.85546875" style="130" customWidth="1"/>
    <col min="4113" max="4113" width="4.85546875" style="130" customWidth="1"/>
    <col min="4114" max="4355" width="8.85546875" style="130"/>
    <col min="4356" max="4356" width="3.140625" style="130" customWidth="1"/>
    <col min="4357" max="4357" width="6.5703125" style="130" customWidth="1"/>
    <col min="4358" max="4358" width="8.85546875" style="130"/>
    <col min="4359" max="4359" width="9.28515625" style="130" customWidth="1"/>
    <col min="4360" max="4360" width="6.5703125" style="130" customWidth="1"/>
    <col min="4361" max="4367" width="12.7109375" style="130" customWidth="1"/>
    <col min="4368" max="4368" width="3.85546875" style="130" customWidth="1"/>
    <col min="4369" max="4369" width="4.85546875" style="130" customWidth="1"/>
    <col min="4370" max="4611" width="8.85546875" style="130"/>
    <col min="4612" max="4612" width="3.140625" style="130" customWidth="1"/>
    <col min="4613" max="4613" width="6.5703125" style="130" customWidth="1"/>
    <col min="4614" max="4614" width="8.85546875" style="130"/>
    <col min="4615" max="4615" width="9.28515625" style="130" customWidth="1"/>
    <col min="4616" max="4616" width="6.5703125" style="130" customWidth="1"/>
    <col min="4617" max="4623" width="12.7109375" style="130" customWidth="1"/>
    <col min="4624" max="4624" width="3.85546875" style="130" customWidth="1"/>
    <col min="4625" max="4625" width="4.85546875" style="130" customWidth="1"/>
    <col min="4626" max="4867" width="8.85546875" style="130"/>
    <col min="4868" max="4868" width="3.140625" style="130" customWidth="1"/>
    <col min="4869" max="4869" width="6.5703125" style="130" customWidth="1"/>
    <col min="4870" max="4870" width="8.85546875" style="130"/>
    <col min="4871" max="4871" width="9.28515625" style="130" customWidth="1"/>
    <col min="4872" max="4872" width="6.5703125" style="130" customWidth="1"/>
    <col min="4873" max="4879" width="12.7109375" style="130" customWidth="1"/>
    <col min="4880" max="4880" width="3.85546875" style="130" customWidth="1"/>
    <col min="4881" max="4881" width="4.85546875" style="130" customWidth="1"/>
    <col min="4882" max="5123" width="8.85546875" style="130"/>
    <col min="5124" max="5124" width="3.140625" style="130" customWidth="1"/>
    <col min="5125" max="5125" width="6.5703125" style="130" customWidth="1"/>
    <col min="5126" max="5126" width="8.85546875" style="130"/>
    <col min="5127" max="5127" width="9.28515625" style="130" customWidth="1"/>
    <col min="5128" max="5128" width="6.5703125" style="130" customWidth="1"/>
    <col min="5129" max="5135" width="12.7109375" style="130" customWidth="1"/>
    <col min="5136" max="5136" width="3.85546875" style="130" customWidth="1"/>
    <col min="5137" max="5137" width="4.85546875" style="130" customWidth="1"/>
    <col min="5138" max="5379" width="8.85546875" style="130"/>
    <col min="5380" max="5380" width="3.140625" style="130" customWidth="1"/>
    <col min="5381" max="5381" width="6.5703125" style="130" customWidth="1"/>
    <col min="5382" max="5382" width="8.85546875" style="130"/>
    <col min="5383" max="5383" width="9.28515625" style="130" customWidth="1"/>
    <col min="5384" max="5384" width="6.5703125" style="130" customWidth="1"/>
    <col min="5385" max="5391" width="12.7109375" style="130" customWidth="1"/>
    <col min="5392" max="5392" width="3.85546875" style="130" customWidth="1"/>
    <col min="5393" max="5393" width="4.85546875" style="130" customWidth="1"/>
    <col min="5394" max="5635" width="8.85546875" style="130"/>
    <col min="5636" max="5636" width="3.140625" style="130" customWidth="1"/>
    <col min="5637" max="5637" width="6.5703125" style="130" customWidth="1"/>
    <col min="5638" max="5638" width="8.85546875" style="130"/>
    <col min="5639" max="5639" width="9.28515625" style="130" customWidth="1"/>
    <col min="5640" max="5640" width="6.5703125" style="130" customWidth="1"/>
    <col min="5641" max="5647" width="12.7109375" style="130" customWidth="1"/>
    <col min="5648" max="5648" width="3.85546875" style="130" customWidth="1"/>
    <col min="5649" max="5649" width="4.85546875" style="130" customWidth="1"/>
    <col min="5650" max="5891" width="8.85546875" style="130"/>
    <col min="5892" max="5892" width="3.140625" style="130" customWidth="1"/>
    <col min="5893" max="5893" width="6.5703125" style="130" customWidth="1"/>
    <col min="5894" max="5894" width="8.85546875" style="130"/>
    <col min="5895" max="5895" width="9.28515625" style="130" customWidth="1"/>
    <col min="5896" max="5896" width="6.5703125" style="130" customWidth="1"/>
    <col min="5897" max="5903" width="12.7109375" style="130" customWidth="1"/>
    <col min="5904" max="5904" width="3.85546875" style="130" customWidth="1"/>
    <col min="5905" max="5905" width="4.85546875" style="130" customWidth="1"/>
    <col min="5906" max="6147" width="8.85546875" style="130"/>
    <col min="6148" max="6148" width="3.140625" style="130" customWidth="1"/>
    <col min="6149" max="6149" width="6.5703125" style="130" customWidth="1"/>
    <col min="6150" max="6150" width="8.85546875" style="130"/>
    <col min="6151" max="6151" width="9.28515625" style="130" customWidth="1"/>
    <col min="6152" max="6152" width="6.5703125" style="130" customWidth="1"/>
    <col min="6153" max="6159" width="12.7109375" style="130" customWidth="1"/>
    <col min="6160" max="6160" width="3.85546875" style="130" customWidth="1"/>
    <col min="6161" max="6161" width="4.85546875" style="130" customWidth="1"/>
    <col min="6162" max="6403" width="8.85546875" style="130"/>
    <col min="6404" max="6404" width="3.140625" style="130" customWidth="1"/>
    <col min="6405" max="6405" width="6.5703125" style="130" customWidth="1"/>
    <col min="6406" max="6406" width="8.85546875" style="130"/>
    <col min="6407" max="6407" width="9.28515625" style="130" customWidth="1"/>
    <col min="6408" max="6408" width="6.5703125" style="130" customWidth="1"/>
    <col min="6409" max="6415" width="12.7109375" style="130" customWidth="1"/>
    <col min="6416" max="6416" width="3.85546875" style="130" customWidth="1"/>
    <col min="6417" max="6417" width="4.85546875" style="130" customWidth="1"/>
    <col min="6418" max="6659" width="8.85546875" style="130"/>
    <col min="6660" max="6660" width="3.140625" style="130" customWidth="1"/>
    <col min="6661" max="6661" width="6.5703125" style="130" customWidth="1"/>
    <col min="6662" max="6662" width="8.85546875" style="130"/>
    <col min="6663" max="6663" width="9.28515625" style="130" customWidth="1"/>
    <col min="6664" max="6664" width="6.5703125" style="130" customWidth="1"/>
    <col min="6665" max="6671" width="12.7109375" style="130" customWidth="1"/>
    <col min="6672" max="6672" width="3.85546875" style="130" customWidth="1"/>
    <col min="6673" max="6673" width="4.85546875" style="130" customWidth="1"/>
    <col min="6674" max="6915" width="8.85546875" style="130"/>
    <col min="6916" max="6916" width="3.140625" style="130" customWidth="1"/>
    <col min="6917" max="6917" width="6.5703125" style="130" customWidth="1"/>
    <col min="6918" max="6918" width="8.85546875" style="130"/>
    <col min="6919" max="6919" width="9.28515625" style="130" customWidth="1"/>
    <col min="6920" max="6920" width="6.5703125" style="130" customWidth="1"/>
    <col min="6921" max="6927" width="12.7109375" style="130" customWidth="1"/>
    <col min="6928" max="6928" width="3.85546875" style="130" customWidth="1"/>
    <col min="6929" max="6929" width="4.85546875" style="130" customWidth="1"/>
    <col min="6930" max="7171" width="8.85546875" style="130"/>
    <col min="7172" max="7172" width="3.140625" style="130" customWidth="1"/>
    <col min="7173" max="7173" width="6.5703125" style="130" customWidth="1"/>
    <col min="7174" max="7174" width="8.85546875" style="130"/>
    <col min="7175" max="7175" width="9.28515625" style="130" customWidth="1"/>
    <col min="7176" max="7176" width="6.5703125" style="130" customWidth="1"/>
    <col min="7177" max="7183" width="12.7109375" style="130" customWidth="1"/>
    <col min="7184" max="7184" width="3.85546875" style="130" customWidth="1"/>
    <col min="7185" max="7185" width="4.85546875" style="130" customWidth="1"/>
    <col min="7186" max="7427" width="8.85546875" style="130"/>
    <col min="7428" max="7428" width="3.140625" style="130" customWidth="1"/>
    <col min="7429" max="7429" width="6.5703125" style="130" customWidth="1"/>
    <col min="7430" max="7430" width="8.85546875" style="130"/>
    <col min="7431" max="7431" width="9.28515625" style="130" customWidth="1"/>
    <col min="7432" max="7432" width="6.5703125" style="130" customWidth="1"/>
    <col min="7433" max="7439" width="12.7109375" style="130" customWidth="1"/>
    <col min="7440" max="7440" width="3.85546875" style="130" customWidth="1"/>
    <col min="7441" max="7441" width="4.85546875" style="130" customWidth="1"/>
    <col min="7442" max="7683" width="8.85546875" style="130"/>
    <col min="7684" max="7684" width="3.140625" style="130" customWidth="1"/>
    <col min="7685" max="7685" width="6.5703125" style="130" customWidth="1"/>
    <col min="7686" max="7686" width="8.85546875" style="130"/>
    <col min="7687" max="7687" width="9.28515625" style="130" customWidth="1"/>
    <col min="7688" max="7688" width="6.5703125" style="130" customWidth="1"/>
    <col min="7689" max="7695" width="12.7109375" style="130" customWidth="1"/>
    <col min="7696" max="7696" width="3.85546875" style="130" customWidth="1"/>
    <col min="7697" max="7697" width="4.85546875" style="130" customWidth="1"/>
    <col min="7698" max="7939" width="8.85546875" style="130"/>
    <col min="7940" max="7940" width="3.140625" style="130" customWidth="1"/>
    <col min="7941" max="7941" width="6.5703125" style="130" customWidth="1"/>
    <col min="7942" max="7942" width="8.85546875" style="130"/>
    <col min="7943" max="7943" width="9.28515625" style="130" customWidth="1"/>
    <col min="7944" max="7944" width="6.5703125" style="130" customWidth="1"/>
    <col min="7945" max="7951" width="12.7109375" style="130" customWidth="1"/>
    <col min="7952" max="7952" width="3.85546875" style="130" customWidth="1"/>
    <col min="7953" max="7953" width="4.85546875" style="130" customWidth="1"/>
    <col min="7954" max="8195" width="8.85546875" style="130"/>
    <col min="8196" max="8196" width="3.140625" style="130" customWidth="1"/>
    <col min="8197" max="8197" width="6.5703125" style="130" customWidth="1"/>
    <col min="8198" max="8198" width="8.85546875" style="130"/>
    <col min="8199" max="8199" width="9.28515625" style="130" customWidth="1"/>
    <col min="8200" max="8200" width="6.5703125" style="130" customWidth="1"/>
    <col min="8201" max="8207" width="12.7109375" style="130" customWidth="1"/>
    <col min="8208" max="8208" width="3.85546875" style="130" customWidth="1"/>
    <col min="8209" max="8209" width="4.85546875" style="130" customWidth="1"/>
    <col min="8210" max="8451" width="8.85546875" style="130"/>
    <col min="8452" max="8452" width="3.140625" style="130" customWidth="1"/>
    <col min="8453" max="8453" width="6.5703125" style="130" customWidth="1"/>
    <col min="8454" max="8454" width="8.85546875" style="130"/>
    <col min="8455" max="8455" width="9.28515625" style="130" customWidth="1"/>
    <col min="8456" max="8456" width="6.5703125" style="130" customWidth="1"/>
    <col min="8457" max="8463" width="12.7109375" style="130" customWidth="1"/>
    <col min="8464" max="8464" width="3.85546875" style="130" customWidth="1"/>
    <col min="8465" max="8465" width="4.85546875" style="130" customWidth="1"/>
    <col min="8466" max="8707" width="8.85546875" style="130"/>
    <col min="8708" max="8708" width="3.140625" style="130" customWidth="1"/>
    <col min="8709" max="8709" width="6.5703125" style="130" customWidth="1"/>
    <col min="8710" max="8710" width="8.85546875" style="130"/>
    <col min="8711" max="8711" width="9.28515625" style="130" customWidth="1"/>
    <col min="8712" max="8712" width="6.5703125" style="130" customWidth="1"/>
    <col min="8713" max="8719" width="12.7109375" style="130" customWidth="1"/>
    <col min="8720" max="8720" width="3.85546875" style="130" customWidth="1"/>
    <col min="8721" max="8721" width="4.85546875" style="130" customWidth="1"/>
    <col min="8722" max="8963" width="8.85546875" style="130"/>
    <col min="8964" max="8964" width="3.140625" style="130" customWidth="1"/>
    <col min="8965" max="8965" width="6.5703125" style="130" customWidth="1"/>
    <col min="8966" max="8966" width="8.85546875" style="130"/>
    <col min="8967" max="8967" width="9.28515625" style="130" customWidth="1"/>
    <col min="8968" max="8968" width="6.5703125" style="130" customWidth="1"/>
    <col min="8969" max="8975" width="12.7109375" style="130" customWidth="1"/>
    <col min="8976" max="8976" width="3.85546875" style="130" customWidth="1"/>
    <col min="8977" max="8977" width="4.85546875" style="130" customWidth="1"/>
    <col min="8978" max="9219" width="8.85546875" style="130"/>
    <col min="9220" max="9220" width="3.140625" style="130" customWidth="1"/>
    <col min="9221" max="9221" width="6.5703125" style="130" customWidth="1"/>
    <col min="9222" max="9222" width="8.85546875" style="130"/>
    <col min="9223" max="9223" width="9.28515625" style="130" customWidth="1"/>
    <col min="9224" max="9224" width="6.5703125" style="130" customWidth="1"/>
    <col min="9225" max="9231" width="12.7109375" style="130" customWidth="1"/>
    <col min="9232" max="9232" width="3.85546875" style="130" customWidth="1"/>
    <col min="9233" max="9233" width="4.85546875" style="130" customWidth="1"/>
    <col min="9234" max="9475" width="8.85546875" style="130"/>
    <col min="9476" max="9476" width="3.140625" style="130" customWidth="1"/>
    <col min="9477" max="9477" width="6.5703125" style="130" customWidth="1"/>
    <col min="9478" max="9478" width="8.85546875" style="130"/>
    <col min="9479" max="9479" width="9.28515625" style="130" customWidth="1"/>
    <col min="9480" max="9480" width="6.5703125" style="130" customWidth="1"/>
    <col min="9481" max="9487" width="12.7109375" style="130" customWidth="1"/>
    <col min="9488" max="9488" width="3.85546875" style="130" customWidth="1"/>
    <col min="9489" max="9489" width="4.85546875" style="130" customWidth="1"/>
    <col min="9490" max="9731" width="8.85546875" style="130"/>
    <col min="9732" max="9732" width="3.140625" style="130" customWidth="1"/>
    <col min="9733" max="9733" width="6.5703125" style="130" customWidth="1"/>
    <col min="9734" max="9734" width="8.85546875" style="130"/>
    <col min="9735" max="9735" width="9.28515625" style="130" customWidth="1"/>
    <col min="9736" max="9736" width="6.5703125" style="130" customWidth="1"/>
    <col min="9737" max="9743" width="12.7109375" style="130" customWidth="1"/>
    <col min="9744" max="9744" width="3.85546875" style="130" customWidth="1"/>
    <col min="9745" max="9745" width="4.85546875" style="130" customWidth="1"/>
    <col min="9746" max="9987" width="8.85546875" style="130"/>
    <col min="9988" max="9988" width="3.140625" style="130" customWidth="1"/>
    <col min="9989" max="9989" width="6.5703125" style="130" customWidth="1"/>
    <col min="9990" max="9990" width="8.85546875" style="130"/>
    <col min="9991" max="9991" width="9.28515625" style="130" customWidth="1"/>
    <col min="9992" max="9992" width="6.5703125" style="130" customWidth="1"/>
    <col min="9993" max="9999" width="12.7109375" style="130" customWidth="1"/>
    <col min="10000" max="10000" width="3.85546875" style="130" customWidth="1"/>
    <col min="10001" max="10001" width="4.85546875" style="130" customWidth="1"/>
    <col min="10002" max="10243" width="8.85546875" style="130"/>
    <col min="10244" max="10244" width="3.140625" style="130" customWidth="1"/>
    <col min="10245" max="10245" width="6.5703125" style="130" customWidth="1"/>
    <col min="10246" max="10246" width="8.85546875" style="130"/>
    <col min="10247" max="10247" width="9.28515625" style="130" customWidth="1"/>
    <col min="10248" max="10248" width="6.5703125" style="130" customWidth="1"/>
    <col min="10249" max="10255" width="12.7109375" style="130" customWidth="1"/>
    <col min="10256" max="10256" width="3.85546875" style="130" customWidth="1"/>
    <col min="10257" max="10257" width="4.85546875" style="130" customWidth="1"/>
    <col min="10258" max="10499" width="8.85546875" style="130"/>
    <col min="10500" max="10500" width="3.140625" style="130" customWidth="1"/>
    <col min="10501" max="10501" width="6.5703125" style="130" customWidth="1"/>
    <col min="10502" max="10502" width="8.85546875" style="130"/>
    <col min="10503" max="10503" width="9.28515625" style="130" customWidth="1"/>
    <col min="10504" max="10504" width="6.5703125" style="130" customWidth="1"/>
    <col min="10505" max="10511" width="12.7109375" style="130" customWidth="1"/>
    <col min="10512" max="10512" width="3.85546875" style="130" customWidth="1"/>
    <col min="10513" max="10513" width="4.85546875" style="130" customWidth="1"/>
    <col min="10514" max="10755" width="8.85546875" style="130"/>
    <col min="10756" max="10756" width="3.140625" style="130" customWidth="1"/>
    <col min="10757" max="10757" width="6.5703125" style="130" customWidth="1"/>
    <col min="10758" max="10758" width="8.85546875" style="130"/>
    <col min="10759" max="10759" width="9.28515625" style="130" customWidth="1"/>
    <col min="10760" max="10760" width="6.5703125" style="130" customWidth="1"/>
    <col min="10761" max="10767" width="12.7109375" style="130" customWidth="1"/>
    <col min="10768" max="10768" width="3.85546875" style="130" customWidth="1"/>
    <col min="10769" max="10769" width="4.85546875" style="130" customWidth="1"/>
    <col min="10770" max="11011" width="8.85546875" style="130"/>
    <col min="11012" max="11012" width="3.140625" style="130" customWidth="1"/>
    <col min="11013" max="11013" width="6.5703125" style="130" customWidth="1"/>
    <col min="11014" max="11014" width="8.85546875" style="130"/>
    <col min="11015" max="11015" width="9.28515625" style="130" customWidth="1"/>
    <col min="11016" max="11016" width="6.5703125" style="130" customWidth="1"/>
    <col min="11017" max="11023" width="12.7109375" style="130" customWidth="1"/>
    <col min="11024" max="11024" width="3.85546875" style="130" customWidth="1"/>
    <col min="11025" max="11025" width="4.85546875" style="130" customWidth="1"/>
    <col min="11026" max="11267" width="8.85546875" style="130"/>
    <col min="11268" max="11268" width="3.140625" style="130" customWidth="1"/>
    <col min="11269" max="11269" width="6.5703125" style="130" customWidth="1"/>
    <col min="11270" max="11270" width="8.85546875" style="130"/>
    <col min="11271" max="11271" width="9.28515625" style="130" customWidth="1"/>
    <col min="11272" max="11272" width="6.5703125" style="130" customWidth="1"/>
    <col min="11273" max="11279" width="12.7109375" style="130" customWidth="1"/>
    <col min="11280" max="11280" width="3.85546875" style="130" customWidth="1"/>
    <col min="11281" max="11281" width="4.85546875" style="130" customWidth="1"/>
    <col min="11282" max="11523" width="8.85546875" style="130"/>
    <col min="11524" max="11524" width="3.140625" style="130" customWidth="1"/>
    <col min="11525" max="11525" width="6.5703125" style="130" customWidth="1"/>
    <col min="11526" max="11526" width="8.85546875" style="130"/>
    <col min="11527" max="11527" width="9.28515625" style="130" customWidth="1"/>
    <col min="11528" max="11528" width="6.5703125" style="130" customWidth="1"/>
    <col min="11529" max="11535" width="12.7109375" style="130" customWidth="1"/>
    <col min="11536" max="11536" width="3.85546875" style="130" customWidth="1"/>
    <col min="11537" max="11537" width="4.85546875" style="130" customWidth="1"/>
    <col min="11538" max="11779" width="8.85546875" style="130"/>
    <col min="11780" max="11780" width="3.140625" style="130" customWidth="1"/>
    <col min="11781" max="11781" width="6.5703125" style="130" customWidth="1"/>
    <col min="11782" max="11782" width="8.85546875" style="130"/>
    <col min="11783" max="11783" width="9.28515625" style="130" customWidth="1"/>
    <col min="11784" max="11784" width="6.5703125" style="130" customWidth="1"/>
    <col min="11785" max="11791" width="12.7109375" style="130" customWidth="1"/>
    <col min="11792" max="11792" width="3.85546875" style="130" customWidth="1"/>
    <col min="11793" max="11793" width="4.85546875" style="130" customWidth="1"/>
    <col min="11794" max="12035" width="8.85546875" style="130"/>
    <col min="12036" max="12036" width="3.140625" style="130" customWidth="1"/>
    <col min="12037" max="12037" width="6.5703125" style="130" customWidth="1"/>
    <col min="12038" max="12038" width="8.85546875" style="130"/>
    <col min="12039" max="12039" width="9.28515625" style="130" customWidth="1"/>
    <col min="12040" max="12040" width="6.5703125" style="130" customWidth="1"/>
    <col min="12041" max="12047" width="12.7109375" style="130" customWidth="1"/>
    <col min="12048" max="12048" width="3.85546875" style="130" customWidth="1"/>
    <col min="12049" max="12049" width="4.85546875" style="130" customWidth="1"/>
    <col min="12050" max="12291" width="8.85546875" style="130"/>
    <col min="12292" max="12292" width="3.140625" style="130" customWidth="1"/>
    <col min="12293" max="12293" width="6.5703125" style="130" customWidth="1"/>
    <col min="12294" max="12294" width="8.85546875" style="130"/>
    <col min="12295" max="12295" width="9.28515625" style="130" customWidth="1"/>
    <col min="12296" max="12296" width="6.5703125" style="130" customWidth="1"/>
    <col min="12297" max="12303" width="12.7109375" style="130" customWidth="1"/>
    <col min="12304" max="12304" width="3.85546875" style="130" customWidth="1"/>
    <col min="12305" max="12305" width="4.85546875" style="130" customWidth="1"/>
    <col min="12306" max="12547" width="8.85546875" style="130"/>
    <col min="12548" max="12548" width="3.140625" style="130" customWidth="1"/>
    <col min="12549" max="12549" width="6.5703125" style="130" customWidth="1"/>
    <col min="12550" max="12550" width="8.85546875" style="130"/>
    <col min="12551" max="12551" width="9.28515625" style="130" customWidth="1"/>
    <col min="12552" max="12552" width="6.5703125" style="130" customWidth="1"/>
    <col min="12553" max="12559" width="12.7109375" style="130" customWidth="1"/>
    <col min="12560" max="12560" width="3.85546875" style="130" customWidth="1"/>
    <col min="12561" max="12561" width="4.85546875" style="130" customWidth="1"/>
    <col min="12562" max="12803" width="8.85546875" style="130"/>
    <col min="12804" max="12804" width="3.140625" style="130" customWidth="1"/>
    <col min="12805" max="12805" width="6.5703125" style="130" customWidth="1"/>
    <col min="12806" max="12806" width="8.85546875" style="130"/>
    <col min="12807" max="12807" width="9.28515625" style="130" customWidth="1"/>
    <col min="12808" max="12808" width="6.5703125" style="130" customWidth="1"/>
    <col min="12809" max="12815" width="12.7109375" style="130" customWidth="1"/>
    <col min="12816" max="12816" width="3.85546875" style="130" customWidth="1"/>
    <col min="12817" max="12817" width="4.85546875" style="130" customWidth="1"/>
    <col min="12818" max="13059" width="8.85546875" style="130"/>
    <col min="13060" max="13060" width="3.140625" style="130" customWidth="1"/>
    <col min="13061" max="13061" width="6.5703125" style="130" customWidth="1"/>
    <col min="13062" max="13062" width="8.85546875" style="130"/>
    <col min="13063" max="13063" width="9.28515625" style="130" customWidth="1"/>
    <col min="13064" max="13064" width="6.5703125" style="130" customWidth="1"/>
    <col min="13065" max="13071" width="12.7109375" style="130" customWidth="1"/>
    <col min="13072" max="13072" width="3.85546875" style="130" customWidth="1"/>
    <col min="13073" max="13073" width="4.85546875" style="130" customWidth="1"/>
    <col min="13074" max="13315" width="8.85546875" style="130"/>
    <col min="13316" max="13316" width="3.140625" style="130" customWidth="1"/>
    <col min="13317" max="13317" width="6.5703125" style="130" customWidth="1"/>
    <col min="13318" max="13318" width="8.85546875" style="130"/>
    <col min="13319" max="13319" width="9.28515625" style="130" customWidth="1"/>
    <col min="13320" max="13320" width="6.5703125" style="130" customWidth="1"/>
    <col min="13321" max="13327" width="12.7109375" style="130" customWidth="1"/>
    <col min="13328" max="13328" width="3.85546875" style="130" customWidth="1"/>
    <col min="13329" max="13329" width="4.85546875" style="130" customWidth="1"/>
    <col min="13330" max="13571" width="8.85546875" style="130"/>
    <col min="13572" max="13572" width="3.140625" style="130" customWidth="1"/>
    <col min="13573" max="13573" width="6.5703125" style="130" customWidth="1"/>
    <col min="13574" max="13574" width="8.85546875" style="130"/>
    <col min="13575" max="13575" width="9.28515625" style="130" customWidth="1"/>
    <col min="13576" max="13576" width="6.5703125" style="130" customWidth="1"/>
    <col min="13577" max="13583" width="12.7109375" style="130" customWidth="1"/>
    <col min="13584" max="13584" width="3.85546875" style="130" customWidth="1"/>
    <col min="13585" max="13585" width="4.85546875" style="130" customWidth="1"/>
    <col min="13586" max="13827" width="8.85546875" style="130"/>
    <col min="13828" max="13828" width="3.140625" style="130" customWidth="1"/>
    <col min="13829" max="13829" width="6.5703125" style="130" customWidth="1"/>
    <col min="13830" max="13830" width="8.85546875" style="130"/>
    <col min="13831" max="13831" width="9.28515625" style="130" customWidth="1"/>
    <col min="13832" max="13832" width="6.5703125" style="130" customWidth="1"/>
    <col min="13833" max="13839" width="12.7109375" style="130" customWidth="1"/>
    <col min="13840" max="13840" width="3.85546875" style="130" customWidth="1"/>
    <col min="13841" max="13841" width="4.85546875" style="130" customWidth="1"/>
    <col min="13842" max="14083" width="8.85546875" style="130"/>
    <col min="14084" max="14084" width="3.140625" style="130" customWidth="1"/>
    <col min="14085" max="14085" width="6.5703125" style="130" customWidth="1"/>
    <col min="14086" max="14086" width="8.85546875" style="130"/>
    <col min="14087" max="14087" width="9.28515625" style="130" customWidth="1"/>
    <col min="14088" max="14088" width="6.5703125" style="130" customWidth="1"/>
    <col min="14089" max="14095" width="12.7109375" style="130" customWidth="1"/>
    <col min="14096" max="14096" width="3.85546875" style="130" customWidth="1"/>
    <col min="14097" max="14097" width="4.85546875" style="130" customWidth="1"/>
    <col min="14098" max="14339" width="8.85546875" style="130"/>
    <col min="14340" max="14340" width="3.140625" style="130" customWidth="1"/>
    <col min="14341" max="14341" width="6.5703125" style="130" customWidth="1"/>
    <col min="14342" max="14342" width="8.85546875" style="130"/>
    <col min="14343" max="14343" width="9.28515625" style="130" customWidth="1"/>
    <col min="14344" max="14344" width="6.5703125" style="130" customWidth="1"/>
    <col min="14345" max="14351" width="12.7109375" style="130" customWidth="1"/>
    <col min="14352" max="14352" width="3.85546875" style="130" customWidth="1"/>
    <col min="14353" max="14353" width="4.85546875" style="130" customWidth="1"/>
    <col min="14354" max="14595" width="8.85546875" style="130"/>
    <col min="14596" max="14596" width="3.140625" style="130" customWidth="1"/>
    <col min="14597" max="14597" width="6.5703125" style="130" customWidth="1"/>
    <col min="14598" max="14598" width="8.85546875" style="130"/>
    <col min="14599" max="14599" width="9.28515625" style="130" customWidth="1"/>
    <col min="14600" max="14600" width="6.5703125" style="130" customWidth="1"/>
    <col min="14601" max="14607" width="12.7109375" style="130" customWidth="1"/>
    <col min="14608" max="14608" width="3.85546875" style="130" customWidth="1"/>
    <col min="14609" max="14609" width="4.85546875" style="130" customWidth="1"/>
    <col min="14610" max="14851" width="8.85546875" style="130"/>
    <col min="14852" max="14852" width="3.140625" style="130" customWidth="1"/>
    <col min="14853" max="14853" width="6.5703125" style="130" customWidth="1"/>
    <col min="14854" max="14854" width="8.85546875" style="130"/>
    <col min="14855" max="14855" width="9.28515625" style="130" customWidth="1"/>
    <col min="14856" max="14856" width="6.5703125" style="130" customWidth="1"/>
    <col min="14857" max="14863" width="12.7109375" style="130" customWidth="1"/>
    <col min="14864" max="14864" width="3.85546875" style="130" customWidth="1"/>
    <col min="14865" max="14865" width="4.85546875" style="130" customWidth="1"/>
    <col min="14866" max="15107" width="8.85546875" style="130"/>
    <col min="15108" max="15108" width="3.140625" style="130" customWidth="1"/>
    <col min="15109" max="15109" width="6.5703125" style="130" customWidth="1"/>
    <col min="15110" max="15110" width="8.85546875" style="130"/>
    <col min="15111" max="15111" width="9.28515625" style="130" customWidth="1"/>
    <col min="15112" max="15112" width="6.5703125" style="130" customWidth="1"/>
    <col min="15113" max="15119" width="12.7109375" style="130" customWidth="1"/>
    <col min="15120" max="15120" width="3.85546875" style="130" customWidth="1"/>
    <col min="15121" max="15121" width="4.85546875" style="130" customWidth="1"/>
    <col min="15122" max="15363" width="8.85546875" style="130"/>
    <col min="15364" max="15364" width="3.140625" style="130" customWidth="1"/>
    <col min="15365" max="15365" width="6.5703125" style="130" customWidth="1"/>
    <col min="15366" max="15366" width="8.85546875" style="130"/>
    <col min="15367" max="15367" width="9.28515625" style="130" customWidth="1"/>
    <col min="15368" max="15368" width="6.5703125" style="130" customWidth="1"/>
    <col min="15369" max="15375" width="12.7109375" style="130" customWidth="1"/>
    <col min="15376" max="15376" width="3.85546875" style="130" customWidth="1"/>
    <col min="15377" max="15377" width="4.85546875" style="130" customWidth="1"/>
    <col min="15378" max="15619" width="8.85546875" style="130"/>
    <col min="15620" max="15620" width="3.140625" style="130" customWidth="1"/>
    <col min="15621" max="15621" width="6.5703125" style="130" customWidth="1"/>
    <col min="15622" max="15622" width="8.85546875" style="130"/>
    <col min="15623" max="15623" width="9.28515625" style="130" customWidth="1"/>
    <col min="15624" max="15624" width="6.5703125" style="130" customWidth="1"/>
    <col min="15625" max="15631" width="12.7109375" style="130" customWidth="1"/>
    <col min="15632" max="15632" width="3.85546875" style="130" customWidth="1"/>
    <col min="15633" max="15633" width="4.85546875" style="130" customWidth="1"/>
    <col min="15634" max="15875" width="8.85546875" style="130"/>
    <col min="15876" max="15876" width="3.140625" style="130" customWidth="1"/>
    <col min="15877" max="15877" width="6.5703125" style="130" customWidth="1"/>
    <col min="15878" max="15878" width="8.85546875" style="130"/>
    <col min="15879" max="15879" width="9.28515625" style="130" customWidth="1"/>
    <col min="15880" max="15880" width="6.5703125" style="130" customWidth="1"/>
    <col min="15881" max="15887" width="12.7109375" style="130" customWidth="1"/>
    <col min="15888" max="15888" width="3.85546875" style="130" customWidth="1"/>
    <col min="15889" max="15889" width="4.85546875" style="130" customWidth="1"/>
    <col min="15890" max="16131" width="8.85546875" style="130"/>
    <col min="16132" max="16132" width="3.140625" style="130" customWidth="1"/>
    <col min="16133" max="16133" width="6.5703125" style="130" customWidth="1"/>
    <col min="16134" max="16134" width="8.85546875" style="130"/>
    <col min="16135" max="16135" width="9.28515625" style="130" customWidth="1"/>
    <col min="16136" max="16136" width="6.5703125" style="130" customWidth="1"/>
    <col min="16137" max="16143" width="12.7109375" style="130" customWidth="1"/>
    <col min="16144" max="16144" width="3.85546875" style="130" customWidth="1"/>
    <col min="16145" max="16145" width="4.85546875" style="130" customWidth="1"/>
    <col min="16146" max="16384" width="8.85546875" style="130"/>
  </cols>
  <sheetData>
    <row r="1" spans="1:17" ht="22.9" customHeight="1">
      <c r="A1" s="420"/>
      <c r="B1" s="420"/>
      <c r="C1" s="420"/>
      <c r="D1" s="420"/>
      <c r="E1" s="420"/>
      <c r="F1" s="420"/>
      <c r="G1" s="420"/>
      <c r="H1" s="420"/>
      <c r="I1" s="420"/>
      <c r="J1" s="420"/>
      <c r="K1" s="420"/>
      <c r="L1" s="420"/>
      <c r="M1" s="420"/>
      <c r="N1" s="420"/>
      <c r="O1" s="420"/>
      <c r="P1" s="420"/>
      <c r="Q1" s="450" t="s">
        <v>526</v>
      </c>
    </row>
    <row r="2" spans="1:17" ht="27" customHeight="1">
      <c r="A2" s="420"/>
      <c r="B2" s="420"/>
      <c r="C2" s="420"/>
      <c r="D2" s="639"/>
      <c r="E2" s="420"/>
      <c r="F2" s="420"/>
      <c r="G2" s="420"/>
      <c r="H2" s="420"/>
      <c r="I2" s="420"/>
      <c r="J2" s="420"/>
      <c r="K2" s="420"/>
      <c r="L2" s="420"/>
      <c r="M2" s="420"/>
      <c r="N2" s="420"/>
      <c r="O2" s="420"/>
      <c r="P2" s="420"/>
      <c r="Q2" s="450"/>
    </row>
    <row r="3" spans="1:17" s="83" customFormat="1" ht="18" customHeight="1">
      <c r="A3" s="479" t="s">
        <v>538</v>
      </c>
      <c r="B3" s="526"/>
      <c r="C3" s="526"/>
      <c r="D3" s="365"/>
      <c r="E3" s="365"/>
      <c r="F3" s="365"/>
      <c r="G3" s="365"/>
      <c r="H3" s="365"/>
      <c r="I3" s="365"/>
      <c r="J3" s="365"/>
      <c r="K3" s="365"/>
      <c r="L3" s="365"/>
      <c r="M3" s="365"/>
      <c r="N3" s="365"/>
      <c r="O3" s="365"/>
      <c r="P3" s="526"/>
      <c r="Q3" s="481" t="s">
        <v>536</v>
      </c>
    </row>
    <row r="4" spans="1:17">
      <c r="A4" s="881" t="s">
        <v>214</v>
      </c>
      <c r="B4" s="882"/>
      <c r="C4" s="882"/>
      <c r="D4" s="882"/>
      <c r="E4" s="882"/>
      <c r="F4" s="882"/>
      <c r="G4" s="882"/>
      <c r="H4" s="882"/>
      <c r="I4" s="882"/>
      <c r="J4" s="882"/>
      <c r="K4" s="882"/>
      <c r="L4" s="882"/>
      <c r="M4" s="882"/>
      <c r="N4" s="882"/>
      <c r="O4" s="882"/>
      <c r="P4" s="882"/>
      <c r="Q4" s="882"/>
    </row>
    <row r="5" spans="1:17" ht="18">
      <c r="A5" s="896" t="s">
        <v>190</v>
      </c>
      <c r="B5" s="896"/>
      <c r="C5" s="896"/>
      <c r="D5" s="896"/>
      <c r="E5" s="896"/>
      <c r="F5" s="896"/>
      <c r="G5" s="896"/>
      <c r="H5" s="896"/>
      <c r="I5" s="896"/>
      <c r="J5" s="896"/>
      <c r="K5" s="896"/>
      <c r="L5" s="896"/>
      <c r="M5" s="896"/>
      <c r="N5" s="896"/>
      <c r="O5" s="896"/>
      <c r="P5" s="896"/>
      <c r="Q5" s="896"/>
    </row>
    <row r="6" spans="1:17" ht="13.9" customHeight="1">
      <c r="A6" s="884" t="s">
        <v>3</v>
      </c>
      <c r="B6" s="884"/>
      <c r="C6" s="884"/>
      <c r="D6" s="884"/>
      <c r="E6" s="884"/>
      <c r="F6" s="884"/>
      <c r="G6" s="884"/>
      <c r="H6" s="884"/>
      <c r="I6" s="884"/>
      <c r="J6" s="884"/>
      <c r="K6" s="884"/>
      <c r="L6" s="884"/>
      <c r="M6" s="884"/>
      <c r="N6" s="884"/>
      <c r="O6" s="884"/>
      <c r="P6" s="884"/>
      <c r="Q6" s="884"/>
    </row>
    <row r="7" spans="1:17">
      <c r="A7" s="131"/>
      <c r="B7" s="132"/>
      <c r="C7" s="132"/>
      <c r="D7" s="132"/>
      <c r="E7" s="133"/>
      <c r="F7" s="133"/>
      <c r="G7" s="133"/>
      <c r="H7" s="133"/>
      <c r="I7" s="134"/>
      <c r="J7" s="134"/>
      <c r="K7" s="134"/>
      <c r="L7" s="134"/>
      <c r="M7" s="134"/>
      <c r="N7" s="134"/>
      <c r="O7" s="134"/>
      <c r="P7" s="134"/>
      <c r="Q7" s="135" t="s">
        <v>215</v>
      </c>
    </row>
    <row r="8" spans="1:17" s="138" customFormat="1" ht="26.45" customHeight="1">
      <c r="A8" s="136"/>
      <c r="B8" s="137"/>
      <c r="C8" s="137"/>
      <c r="D8" s="885" t="s">
        <v>192</v>
      </c>
      <c r="E8" s="887"/>
      <c r="F8" s="885" t="s">
        <v>193</v>
      </c>
      <c r="G8" s="887"/>
      <c r="H8" s="885" t="s">
        <v>194</v>
      </c>
      <c r="I8" s="887"/>
      <c r="J8" s="885" t="s">
        <v>195</v>
      </c>
      <c r="K8" s="887"/>
      <c r="L8" s="885" t="s">
        <v>196</v>
      </c>
      <c r="M8" s="887"/>
      <c r="N8" s="885" t="s">
        <v>197</v>
      </c>
      <c r="O8" s="887"/>
      <c r="P8" s="885" t="s">
        <v>198</v>
      </c>
      <c r="Q8" s="887"/>
    </row>
    <row r="9" spans="1:17" s="138" customFormat="1">
      <c r="A9" s="157" t="s">
        <v>216</v>
      </c>
      <c r="B9" s="158"/>
      <c r="C9" s="158"/>
      <c r="D9" s="158"/>
      <c r="E9" s="150"/>
      <c r="F9" s="150"/>
      <c r="G9" s="150"/>
      <c r="H9" s="150"/>
      <c r="I9" s="150"/>
      <c r="J9" s="150"/>
      <c r="K9" s="150"/>
      <c r="L9" s="150"/>
      <c r="M9" s="150"/>
      <c r="N9" s="150"/>
      <c r="O9" s="150"/>
      <c r="P9" s="150"/>
      <c r="Q9" s="159"/>
    </row>
    <row r="10" spans="1:17" s="138" customFormat="1">
      <c r="A10" s="160" t="s">
        <v>217</v>
      </c>
      <c r="B10" s="161"/>
      <c r="C10" s="161"/>
      <c r="D10" s="244">
        <v>4030010010</v>
      </c>
      <c r="E10" s="277"/>
      <c r="F10" s="244">
        <v>4030011010</v>
      </c>
      <c r="G10" s="273"/>
      <c r="H10" s="244">
        <v>4030012010</v>
      </c>
      <c r="I10" s="273"/>
      <c r="J10" s="244">
        <v>4030013010</v>
      </c>
      <c r="K10" s="273"/>
      <c r="L10" s="244">
        <v>4030014010</v>
      </c>
      <c r="M10" s="273"/>
      <c r="N10" s="244">
        <v>4030015010</v>
      </c>
      <c r="O10" s="273"/>
      <c r="P10" s="244">
        <v>4030016010</v>
      </c>
      <c r="Q10" s="273"/>
    </row>
    <row r="11" spans="1:17" s="138" customFormat="1">
      <c r="A11" s="561" t="s">
        <v>554</v>
      </c>
      <c r="B11" s="150"/>
      <c r="C11" s="150"/>
      <c r="D11" s="278"/>
      <c r="E11" s="278"/>
      <c r="F11" s="278"/>
      <c r="G11" s="278"/>
      <c r="H11" s="278"/>
      <c r="I11" s="278"/>
      <c r="J11" s="278"/>
      <c r="K11" s="278"/>
      <c r="L11" s="278"/>
      <c r="M11" s="278"/>
      <c r="N11" s="278"/>
      <c r="O11" s="278"/>
      <c r="P11" s="278"/>
      <c r="Q11" s="279"/>
    </row>
    <row r="12" spans="1:17" s="138" customFormat="1">
      <c r="A12" s="148"/>
      <c r="B12" s="562" t="s">
        <v>555</v>
      </c>
      <c r="C12" s="150"/>
      <c r="D12" s="274"/>
      <c r="E12" s="274"/>
      <c r="F12" s="274"/>
      <c r="G12" s="274"/>
      <c r="H12" s="274"/>
      <c r="I12" s="274"/>
      <c r="J12" s="274"/>
      <c r="K12" s="274"/>
      <c r="L12" s="274"/>
      <c r="M12" s="274"/>
      <c r="N12" s="274"/>
      <c r="O12" s="274"/>
      <c r="P12" s="274"/>
      <c r="Q12" s="280"/>
    </row>
    <row r="13" spans="1:17" s="138" customFormat="1">
      <c r="A13" s="148"/>
      <c r="B13" s="150"/>
      <c r="C13" s="150" t="s">
        <v>218</v>
      </c>
      <c r="D13" s="244">
        <v>4030010020</v>
      </c>
      <c r="E13" s="277"/>
      <c r="F13" s="244">
        <v>4030011020</v>
      </c>
      <c r="G13" s="273"/>
      <c r="H13" s="244">
        <v>4030012020</v>
      </c>
      <c r="I13" s="273"/>
      <c r="J13" s="244">
        <v>4030013020</v>
      </c>
      <c r="K13" s="273"/>
      <c r="L13" s="244">
        <v>4030014020</v>
      </c>
      <c r="M13" s="273"/>
      <c r="N13" s="244">
        <v>4030015020</v>
      </c>
      <c r="O13" s="273"/>
      <c r="P13" s="244">
        <v>4030016020</v>
      </c>
      <c r="Q13" s="273"/>
    </row>
    <row r="14" spans="1:17" s="138" customFormat="1">
      <c r="A14" s="148"/>
      <c r="B14" s="150"/>
      <c r="C14" s="150" t="s">
        <v>219</v>
      </c>
      <c r="D14" s="244">
        <v>4030010030</v>
      </c>
      <c r="E14" s="277"/>
      <c r="F14" s="244">
        <v>4030011030</v>
      </c>
      <c r="G14" s="273"/>
      <c r="H14" s="244">
        <v>4030012030</v>
      </c>
      <c r="I14" s="273"/>
      <c r="J14" s="244">
        <v>4030013030</v>
      </c>
      <c r="K14" s="273"/>
      <c r="L14" s="244">
        <v>4030014030</v>
      </c>
      <c r="M14" s="273"/>
      <c r="N14" s="244">
        <v>4030015030</v>
      </c>
      <c r="O14" s="273"/>
      <c r="P14" s="244">
        <v>4030016030</v>
      </c>
      <c r="Q14" s="273"/>
    </row>
    <row r="15" spans="1:17" s="138" customFormat="1">
      <c r="A15" s="148"/>
      <c r="B15" s="562" t="s">
        <v>556</v>
      </c>
      <c r="C15" s="150"/>
      <c r="D15" s="274"/>
      <c r="E15" s="274"/>
      <c r="F15" s="274"/>
      <c r="G15" s="274"/>
      <c r="H15" s="274"/>
      <c r="I15" s="274"/>
      <c r="J15" s="274"/>
      <c r="K15" s="274"/>
      <c r="L15" s="274"/>
      <c r="M15" s="274"/>
      <c r="N15" s="274"/>
      <c r="O15" s="274"/>
      <c r="P15" s="274"/>
      <c r="Q15" s="280"/>
    </row>
    <row r="16" spans="1:17" s="138" customFormat="1">
      <c r="A16" s="148"/>
      <c r="B16" s="150"/>
      <c r="C16" s="150" t="s">
        <v>218</v>
      </c>
      <c r="D16" s="244">
        <v>4030010040</v>
      </c>
      <c r="E16" s="273"/>
      <c r="F16" s="244">
        <v>4030011040</v>
      </c>
      <c r="G16" s="273"/>
      <c r="H16" s="244">
        <v>4030012040</v>
      </c>
      <c r="I16" s="273"/>
      <c r="J16" s="244">
        <v>4030013040</v>
      </c>
      <c r="K16" s="273"/>
      <c r="L16" s="244">
        <v>4030014040</v>
      </c>
      <c r="M16" s="273"/>
      <c r="N16" s="244">
        <v>4030015040</v>
      </c>
      <c r="O16" s="273"/>
      <c r="P16" s="244">
        <v>4030016040</v>
      </c>
      <c r="Q16" s="273"/>
    </row>
    <row r="17" spans="1:17" s="138" customFormat="1">
      <c r="A17" s="148"/>
      <c r="B17" s="150"/>
      <c r="C17" s="150" t="s">
        <v>219</v>
      </c>
      <c r="D17" s="244">
        <v>4030010050</v>
      </c>
      <c r="E17" s="273"/>
      <c r="F17" s="244">
        <v>4030011050</v>
      </c>
      <c r="G17" s="273"/>
      <c r="H17" s="244">
        <v>4030012050</v>
      </c>
      <c r="I17" s="273"/>
      <c r="J17" s="244">
        <v>4030013050</v>
      </c>
      <c r="K17" s="273"/>
      <c r="L17" s="244">
        <v>4030014050</v>
      </c>
      <c r="M17" s="273"/>
      <c r="N17" s="244">
        <v>4030015050</v>
      </c>
      <c r="O17" s="273"/>
      <c r="P17" s="244">
        <v>4030016050</v>
      </c>
      <c r="Q17" s="273"/>
    </row>
    <row r="18" spans="1:17" s="138" customFormat="1">
      <c r="A18" s="148"/>
      <c r="B18" s="150"/>
      <c r="C18" s="150" t="s">
        <v>220</v>
      </c>
      <c r="D18" s="244">
        <v>4030010060</v>
      </c>
      <c r="E18" s="273"/>
      <c r="F18" s="244">
        <v>4030011060</v>
      </c>
      <c r="G18" s="273"/>
      <c r="H18" s="244">
        <v>4030012060</v>
      </c>
      <c r="I18" s="273"/>
      <c r="J18" s="244">
        <v>4030013060</v>
      </c>
      <c r="K18" s="273"/>
      <c r="L18" s="244">
        <v>4030014060</v>
      </c>
      <c r="M18" s="273"/>
      <c r="N18" s="244">
        <v>4030015060</v>
      </c>
      <c r="O18" s="273"/>
      <c r="P18" s="244">
        <v>4030016060</v>
      </c>
      <c r="Q18" s="273"/>
    </row>
    <row r="19" spans="1:17" s="138" customFormat="1">
      <c r="A19" s="148"/>
      <c r="B19" s="562" t="s">
        <v>557</v>
      </c>
      <c r="C19" s="150"/>
      <c r="D19" s="274"/>
      <c r="E19" s="274"/>
      <c r="F19" s="274"/>
      <c r="G19" s="274"/>
      <c r="H19" s="274"/>
      <c r="I19" s="274"/>
      <c r="J19" s="274"/>
      <c r="K19" s="274"/>
      <c r="L19" s="274"/>
      <c r="M19" s="274"/>
      <c r="N19" s="274"/>
      <c r="O19" s="274"/>
      <c r="P19" s="274"/>
      <c r="Q19" s="280"/>
    </row>
    <row r="20" spans="1:17" s="138" customFormat="1">
      <c r="A20" s="148"/>
      <c r="B20" s="150"/>
      <c r="C20" s="150" t="s">
        <v>220</v>
      </c>
      <c r="D20" s="244">
        <v>4030010070</v>
      </c>
      <c r="E20" s="273"/>
      <c r="F20" s="244">
        <v>4030011070</v>
      </c>
      <c r="G20" s="273"/>
      <c r="H20" s="244">
        <v>4030012070</v>
      </c>
      <c r="I20" s="273"/>
      <c r="J20" s="244">
        <v>4030013070</v>
      </c>
      <c r="K20" s="273"/>
      <c r="L20" s="244">
        <v>4030014070</v>
      </c>
      <c r="M20" s="273"/>
      <c r="N20" s="244">
        <v>4030015070</v>
      </c>
      <c r="O20" s="273"/>
      <c r="P20" s="244">
        <v>4030016070</v>
      </c>
      <c r="Q20" s="273"/>
    </row>
    <row r="21" spans="1:17" s="138" customFormat="1">
      <c r="A21" s="561" t="s">
        <v>553</v>
      </c>
      <c r="B21" s="150"/>
      <c r="C21" s="150"/>
      <c r="D21" s="274"/>
      <c r="E21" s="274"/>
      <c r="F21" s="274"/>
      <c r="G21" s="274"/>
      <c r="H21" s="274"/>
      <c r="I21" s="274"/>
      <c r="J21" s="274"/>
      <c r="K21" s="274"/>
      <c r="L21" s="274"/>
      <c r="M21" s="274"/>
      <c r="N21" s="274"/>
      <c r="O21" s="274"/>
      <c r="P21" s="274"/>
      <c r="Q21" s="280"/>
    </row>
    <row r="22" spans="1:17" s="138" customFormat="1">
      <c r="A22" s="148"/>
      <c r="B22" s="150" t="s">
        <v>221</v>
      </c>
      <c r="C22" s="150"/>
      <c r="D22" s="860"/>
      <c r="E22" s="861"/>
      <c r="F22" s="244">
        <v>4030011080</v>
      </c>
      <c r="G22" s="273"/>
      <c r="H22" s="244">
        <v>4030012080</v>
      </c>
      <c r="I22" s="273"/>
      <c r="J22" s="244">
        <v>4030013080</v>
      </c>
      <c r="K22" s="273"/>
      <c r="L22" s="244">
        <v>4030014080</v>
      </c>
      <c r="M22" s="273"/>
      <c r="N22" s="244">
        <v>4030015080</v>
      </c>
      <c r="O22" s="273"/>
      <c r="P22" s="244">
        <v>4030016080</v>
      </c>
      <c r="Q22" s="273"/>
    </row>
    <row r="23" spans="1:17" s="138" customFormat="1">
      <c r="A23" s="148"/>
      <c r="B23" s="150" t="s">
        <v>222</v>
      </c>
      <c r="C23" s="150"/>
      <c r="D23" s="860"/>
      <c r="E23" s="861"/>
      <c r="F23" s="244">
        <v>4030011090</v>
      </c>
      <c r="G23" s="273"/>
      <c r="H23" s="244">
        <v>4030012090</v>
      </c>
      <c r="I23" s="273"/>
      <c r="J23" s="244">
        <v>4030013090</v>
      </c>
      <c r="K23" s="273"/>
      <c r="L23" s="244">
        <v>4030014090</v>
      </c>
      <c r="M23" s="273"/>
      <c r="N23" s="244">
        <v>4030015090</v>
      </c>
      <c r="O23" s="273"/>
      <c r="P23" s="244">
        <v>4030016090</v>
      </c>
      <c r="Q23" s="273"/>
    </row>
    <row r="24" spans="1:17" s="138" customFormat="1">
      <c r="A24" s="561" t="s">
        <v>552</v>
      </c>
      <c r="B24" s="150"/>
      <c r="C24" s="150"/>
      <c r="D24" s="274"/>
      <c r="E24" s="274"/>
      <c r="F24" s="274"/>
      <c r="G24" s="274"/>
      <c r="H24" s="274"/>
      <c r="I24" s="274"/>
      <c r="J24" s="274"/>
      <c r="K24" s="274"/>
      <c r="L24" s="274"/>
      <c r="M24" s="274"/>
      <c r="N24" s="274"/>
      <c r="O24" s="274"/>
      <c r="P24" s="274"/>
      <c r="Q24" s="280"/>
    </row>
    <row r="25" spans="1:17" s="138" customFormat="1">
      <c r="A25" s="148"/>
      <c r="B25" s="150" t="s">
        <v>221</v>
      </c>
      <c r="C25" s="150"/>
      <c r="D25" s="244">
        <v>4030010100</v>
      </c>
      <c r="E25" s="273"/>
      <c r="F25" s="244">
        <v>4030011100</v>
      </c>
      <c r="G25" s="273"/>
      <c r="H25" s="244">
        <v>4030012100</v>
      </c>
      <c r="I25" s="273"/>
      <c r="J25" s="244">
        <v>4030013100</v>
      </c>
      <c r="K25" s="273"/>
      <c r="L25" s="244">
        <v>4030014100</v>
      </c>
      <c r="M25" s="273"/>
      <c r="N25" s="244">
        <v>4030015100</v>
      </c>
      <c r="O25" s="273"/>
      <c r="P25" s="244">
        <v>4030016100</v>
      </c>
      <c r="Q25" s="273"/>
    </row>
    <row r="26" spans="1:17" s="138" customFormat="1">
      <c r="A26" s="152"/>
      <c r="B26" s="140" t="s">
        <v>222</v>
      </c>
      <c r="C26" s="140"/>
      <c r="D26" s="244">
        <v>4030010110</v>
      </c>
      <c r="E26" s="273"/>
      <c r="F26" s="244">
        <v>4030011110</v>
      </c>
      <c r="G26" s="273"/>
      <c r="H26" s="244">
        <v>4030012110</v>
      </c>
      <c r="I26" s="273"/>
      <c r="J26" s="244">
        <v>4030013110</v>
      </c>
      <c r="K26" s="273"/>
      <c r="L26" s="244">
        <v>4030014110</v>
      </c>
      <c r="M26" s="273"/>
      <c r="N26" s="244">
        <v>4030015110</v>
      </c>
      <c r="O26" s="273"/>
      <c r="P26" s="244">
        <v>4030016110</v>
      </c>
      <c r="Q26" s="273"/>
    </row>
    <row r="27" spans="1:17" s="138" customFormat="1"/>
    <row r="28" spans="1:17" s="138" customFormat="1" ht="18">
      <c r="A28" s="896" t="s">
        <v>224</v>
      </c>
      <c r="B28" s="896"/>
      <c r="C28" s="896"/>
      <c r="D28" s="896"/>
      <c r="E28" s="896"/>
      <c r="F28" s="896"/>
      <c r="G28" s="896"/>
      <c r="H28" s="896"/>
      <c r="I28" s="896"/>
      <c r="J28" s="896"/>
      <c r="K28" s="896"/>
      <c r="L28" s="896"/>
      <c r="M28" s="896"/>
      <c r="N28" s="896"/>
      <c r="O28" s="896"/>
      <c r="P28" s="896"/>
      <c r="Q28" s="896"/>
    </row>
    <row r="29" spans="1:17" s="138" customFormat="1">
      <c r="A29" s="131"/>
      <c r="B29" s="132"/>
      <c r="C29" s="132"/>
      <c r="D29" s="162"/>
      <c r="E29" s="162"/>
      <c r="F29" s="162"/>
      <c r="G29" s="162"/>
      <c r="H29" s="162"/>
      <c r="I29" s="162"/>
      <c r="J29" s="162"/>
      <c r="K29" s="162"/>
      <c r="L29" s="162"/>
      <c r="M29" s="163"/>
      <c r="N29" s="163"/>
      <c r="O29" s="163"/>
      <c r="P29" s="163"/>
      <c r="Q29" s="163"/>
    </row>
    <row r="30" spans="1:17" s="138" customFormat="1" ht="18.600000000000001" customHeight="1">
      <c r="A30" s="164"/>
      <c r="B30" s="165"/>
      <c r="C30" s="165"/>
      <c r="D30" s="166"/>
      <c r="E30" s="166"/>
      <c r="F30" s="166"/>
      <c r="G30" s="166"/>
      <c r="H30" s="166"/>
      <c r="I30" s="166"/>
      <c r="J30" s="166"/>
      <c r="K30" s="166"/>
      <c r="L30" s="898" t="s">
        <v>225</v>
      </c>
      <c r="M30" s="899"/>
      <c r="N30" s="898" t="s">
        <v>226</v>
      </c>
      <c r="O30" s="899"/>
      <c r="P30" s="898" t="s">
        <v>223</v>
      </c>
      <c r="Q30" s="899"/>
    </row>
    <row r="31" spans="1:17" s="138" customFormat="1" ht="12.75" customHeight="1">
      <c r="A31" s="167"/>
      <c r="B31" s="168" t="s">
        <v>227</v>
      </c>
      <c r="C31" s="168"/>
      <c r="D31" s="151"/>
      <c r="E31" s="151"/>
      <c r="F31" s="151"/>
      <c r="G31" s="151"/>
      <c r="H31" s="151"/>
      <c r="I31" s="151"/>
      <c r="J31" s="151"/>
      <c r="K31" s="151"/>
      <c r="L31" s="244">
        <v>4030020010</v>
      </c>
      <c r="M31" s="273"/>
      <c r="N31" s="895">
        <v>0</v>
      </c>
      <c r="O31" s="895"/>
      <c r="P31" s="860"/>
      <c r="Q31" s="861"/>
    </row>
    <row r="32" spans="1:17" s="138" customFormat="1" ht="12.75" customHeight="1">
      <c r="A32" s="167"/>
      <c r="B32" s="168" t="s">
        <v>228</v>
      </c>
      <c r="C32" s="168"/>
      <c r="D32" s="151"/>
      <c r="E32" s="151"/>
      <c r="F32" s="151"/>
      <c r="G32" s="151"/>
      <c r="H32" s="151"/>
      <c r="I32" s="151"/>
      <c r="J32" s="151"/>
      <c r="K32" s="151"/>
      <c r="L32" s="244">
        <v>4030020020</v>
      </c>
      <c r="M32" s="273"/>
      <c r="N32" s="895">
        <v>0.2</v>
      </c>
      <c r="O32" s="895"/>
      <c r="P32" s="244">
        <f>L32+1000</f>
        <v>4030021020</v>
      </c>
      <c r="Q32" s="273"/>
    </row>
    <row r="33" spans="1:17" s="138" customFormat="1" ht="12.75" customHeight="1">
      <c r="A33" s="167"/>
      <c r="B33" s="168" t="s">
        <v>229</v>
      </c>
      <c r="C33" s="168"/>
      <c r="D33" s="166"/>
      <c r="E33" s="151"/>
      <c r="F33" s="151"/>
      <c r="G33" s="151"/>
      <c r="H33" s="151"/>
      <c r="I33" s="151"/>
      <c r="J33" s="151"/>
      <c r="K33" s="151"/>
      <c r="L33" s="244">
        <v>4030020030</v>
      </c>
      <c r="M33" s="281"/>
      <c r="N33" s="895">
        <v>0.5</v>
      </c>
      <c r="O33" s="895"/>
      <c r="P33" s="244">
        <f t="shared" ref="P33:P35" si="0">L33+1000</f>
        <v>4030021030</v>
      </c>
      <c r="Q33" s="281"/>
    </row>
    <row r="34" spans="1:17" s="138" customFormat="1" ht="12.75" customHeight="1">
      <c r="A34" s="167"/>
      <c r="B34" s="169" t="s">
        <v>230</v>
      </c>
      <c r="C34" s="169"/>
      <c r="D34" s="151"/>
      <c r="E34" s="151"/>
      <c r="F34" s="151"/>
      <c r="G34" s="151"/>
      <c r="H34" s="151"/>
      <c r="I34" s="151"/>
      <c r="J34" s="151"/>
      <c r="K34" s="151"/>
      <c r="L34" s="244">
        <v>4030020040</v>
      </c>
      <c r="M34" s="273"/>
      <c r="N34" s="900" t="s">
        <v>231</v>
      </c>
      <c r="O34" s="900"/>
      <c r="P34" s="244">
        <f t="shared" si="0"/>
        <v>4030021040</v>
      </c>
      <c r="Q34" s="273"/>
    </row>
    <row r="35" spans="1:17" s="138" customFormat="1" ht="12.75" customHeight="1">
      <c r="A35" s="170" t="s">
        <v>558</v>
      </c>
      <c r="B35" s="168"/>
      <c r="C35" s="168"/>
      <c r="D35" s="563"/>
      <c r="E35" s="151"/>
      <c r="F35" s="151"/>
      <c r="G35" s="151"/>
      <c r="H35" s="151"/>
      <c r="I35" s="151"/>
      <c r="J35" s="151"/>
      <c r="K35" s="151"/>
      <c r="L35" s="244">
        <v>4030020050</v>
      </c>
      <c r="M35" s="282"/>
      <c r="N35" s="835"/>
      <c r="O35" s="836"/>
      <c r="P35" s="244">
        <f t="shared" si="0"/>
        <v>4030021050</v>
      </c>
      <c r="Q35" s="282"/>
    </row>
    <row r="36" spans="1:17" s="138" customFormat="1" ht="12.75" customHeight="1">
      <c r="B36" s="171"/>
      <c r="C36" s="171"/>
      <c r="D36" s="151"/>
      <c r="E36" s="151"/>
      <c r="F36" s="151"/>
      <c r="G36" s="151"/>
      <c r="H36" s="151"/>
      <c r="I36" s="151"/>
      <c r="J36" s="151"/>
      <c r="K36" s="151"/>
      <c r="L36" s="283"/>
      <c r="M36" s="284"/>
      <c r="N36" s="151"/>
      <c r="O36" s="172"/>
      <c r="P36" s="283"/>
      <c r="Q36" s="285"/>
    </row>
    <row r="37" spans="1:17" s="138" customFormat="1" ht="12.75" customHeight="1">
      <c r="A37" s="148"/>
      <c r="B37" s="168" t="s">
        <v>233</v>
      </c>
      <c r="C37" s="173"/>
      <c r="D37" s="151"/>
      <c r="E37" s="151"/>
      <c r="F37" s="151"/>
      <c r="G37" s="151"/>
      <c r="H37" s="151"/>
      <c r="I37" s="151"/>
      <c r="J37" s="151"/>
      <c r="K37" s="151"/>
      <c r="L37" s="244">
        <v>4030020060</v>
      </c>
      <c r="M37" s="273"/>
      <c r="N37" s="895">
        <v>1</v>
      </c>
      <c r="O37" s="895"/>
      <c r="P37" s="244">
        <f>L37+1000</f>
        <v>4030021060</v>
      </c>
      <c r="Q37" s="273"/>
    </row>
    <row r="38" spans="1:17" s="138" customFormat="1" ht="12.75" customHeight="1">
      <c r="A38" s="148"/>
      <c r="B38" s="168" t="s">
        <v>234</v>
      </c>
      <c r="C38" s="168"/>
      <c r="D38" s="151"/>
      <c r="E38" s="151"/>
      <c r="F38" s="151"/>
      <c r="G38" s="151"/>
      <c r="H38" s="151"/>
      <c r="I38" s="151"/>
      <c r="J38" s="151"/>
      <c r="K38" s="151"/>
      <c r="L38" s="244">
        <v>4030020070</v>
      </c>
      <c r="M38" s="273"/>
      <c r="N38" s="895">
        <v>1</v>
      </c>
      <c r="O38" s="895"/>
      <c r="P38" s="244">
        <f t="shared" ref="P38:P46" si="1">L38+1000</f>
        <v>4030021070</v>
      </c>
      <c r="Q38" s="273"/>
    </row>
    <row r="39" spans="1:17" s="138" customFormat="1" ht="12.75" customHeight="1">
      <c r="A39" s="148"/>
      <c r="B39" s="168" t="s">
        <v>235</v>
      </c>
      <c r="C39" s="168"/>
      <c r="D39" s="151"/>
      <c r="E39" s="151"/>
      <c r="F39" s="151"/>
      <c r="G39" s="151"/>
      <c r="H39" s="151"/>
      <c r="I39" s="151"/>
      <c r="J39" s="151"/>
      <c r="K39" s="151"/>
      <c r="L39" s="244">
        <v>4030020080</v>
      </c>
      <c r="M39" s="273"/>
      <c r="N39" s="895">
        <v>0.5</v>
      </c>
      <c r="O39" s="895"/>
      <c r="P39" s="244">
        <f t="shared" si="1"/>
        <v>4030021080</v>
      </c>
      <c r="Q39" s="273"/>
    </row>
    <row r="40" spans="1:17" s="138" customFormat="1" ht="12.75" customHeight="1">
      <c r="A40" s="148"/>
      <c r="B40" s="168" t="s">
        <v>236</v>
      </c>
      <c r="C40" s="173"/>
      <c r="D40" s="151"/>
      <c r="E40" s="151"/>
      <c r="F40" s="151"/>
      <c r="G40" s="151"/>
      <c r="H40" s="151"/>
      <c r="I40" s="151"/>
      <c r="J40" s="151"/>
      <c r="K40" s="151"/>
      <c r="L40" s="244">
        <v>4030020090</v>
      </c>
      <c r="M40" s="273"/>
      <c r="N40" s="895">
        <v>0.2</v>
      </c>
      <c r="O40" s="895"/>
      <c r="P40" s="244">
        <f t="shared" si="1"/>
        <v>4030021090</v>
      </c>
      <c r="Q40" s="273"/>
    </row>
    <row r="41" spans="1:17" s="138" customFormat="1" ht="12.75" customHeight="1">
      <c r="A41" s="148"/>
      <c r="B41" s="168" t="s">
        <v>237</v>
      </c>
      <c r="C41" s="168"/>
      <c r="D41" s="151"/>
      <c r="E41" s="151"/>
      <c r="F41" s="151"/>
      <c r="G41" s="151"/>
      <c r="H41" s="151"/>
      <c r="I41" s="151"/>
      <c r="J41" s="151"/>
      <c r="K41" s="151"/>
      <c r="L41" s="244">
        <v>4030020100</v>
      </c>
      <c r="M41" s="273"/>
      <c r="N41" s="895">
        <v>1</v>
      </c>
      <c r="O41" s="895"/>
      <c r="P41" s="244">
        <f t="shared" si="1"/>
        <v>4030021100</v>
      </c>
      <c r="Q41" s="273"/>
    </row>
    <row r="42" spans="1:17" s="138" customFormat="1" ht="12.75" customHeight="1">
      <c r="A42" s="148"/>
      <c r="B42" s="168" t="s">
        <v>238</v>
      </c>
      <c r="C42" s="168"/>
      <c r="D42" s="151"/>
      <c r="E42" s="151"/>
      <c r="F42" s="151"/>
      <c r="G42" s="151"/>
      <c r="H42" s="151"/>
      <c r="I42" s="151"/>
      <c r="J42" s="151"/>
      <c r="K42" s="151"/>
      <c r="L42" s="244">
        <v>4030020110</v>
      </c>
      <c r="M42" s="273"/>
      <c r="N42" s="895">
        <v>1</v>
      </c>
      <c r="O42" s="895"/>
      <c r="P42" s="244">
        <f t="shared" si="1"/>
        <v>4030021110</v>
      </c>
      <c r="Q42" s="273"/>
    </row>
    <row r="43" spans="1:17" s="138" customFormat="1" ht="12.75" customHeight="1">
      <c r="A43" s="148"/>
      <c r="B43" s="169" t="s">
        <v>565</v>
      </c>
      <c r="C43" s="169"/>
      <c r="D43" s="151"/>
      <c r="E43" s="151"/>
      <c r="F43" s="151"/>
      <c r="G43" s="151"/>
      <c r="H43" s="151"/>
      <c r="I43" s="151"/>
      <c r="J43" s="151"/>
      <c r="K43" s="151"/>
      <c r="L43" s="244">
        <v>4030020120</v>
      </c>
      <c r="M43" s="273"/>
      <c r="N43" s="895">
        <v>1</v>
      </c>
      <c r="O43" s="895"/>
      <c r="P43" s="244">
        <f t="shared" si="1"/>
        <v>4030021120</v>
      </c>
      <c r="Q43" s="273"/>
    </row>
    <row r="44" spans="1:17" s="138" customFormat="1" ht="12.75" customHeight="1">
      <c r="A44" s="148"/>
      <c r="B44" s="168" t="s">
        <v>239</v>
      </c>
      <c r="C44" s="168"/>
      <c r="D44" s="151"/>
      <c r="E44" s="151"/>
      <c r="F44" s="151"/>
      <c r="G44" s="151"/>
      <c r="H44" s="151"/>
      <c r="I44" s="151"/>
      <c r="J44" s="151"/>
      <c r="K44" s="151"/>
      <c r="L44" s="244">
        <v>4030020130</v>
      </c>
      <c r="M44" s="273"/>
      <c r="N44" s="895">
        <v>1</v>
      </c>
      <c r="O44" s="895"/>
      <c r="P44" s="244">
        <f t="shared" si="1"/>
        <v>4030021130</v>
      </c>
      <c r="Q44" s="273"/>
    </row>
    <row r="45" spans="1:17" s="138" customFormat="1" ht="12.75" customHeight="1">
      <c r="A45" s="148"/>
      <c r="B45" s="168" t="s">
        <v>240</v>
      </c>
      <c r="C45" s="173"/>
      <c r="D45" s="151"/>
      <c r="E45" s="151"/>
      <c r="F45" s="151"/>
      <c r="G45" s="151"/>
      <c r="H45" s="151"/>
      <c r="I45" s="151"/>
      <c r="J45" s="151"/>
      <c r="K45" s="151"/>
      <c r="L45" s="244">
        <v>4030020140</v>
      </c>
      <c r="M45" s="273"/>
      <c r="N45" s="895">
        <v>0.5</v>
      </c>
      <c r="O45" s="895"/>
      <c r="P45" s="244">
        <f t="shared" si="1"/>
        <v>4030021140</v>
      </c>
      <c r="Q45" s="273"/>
    </row>
    <row r="46" spans="1:17" s="138" customFormat="1" ht="12.75" customHeight="1">
      <c r="A46" s="170" t="s">
        <v>232</v>
      </c>
      <c r="B46" s="174"/>
      <c r="C46" s="174"/>
      <c r="D46" s="151"/>
      <c r="E46" s="151"/>
      <c r="F46" s="151"/>
      <c r="G46" s="151"/>
      <c r="H46" s="151"/>
      <c r="I46" s="151"/>
      <c r="J46" s="151"/>
      <c r="K46" s="151"/>
      <c r="L46" s="244">
        <v>4030020150</v>
      </c>
      <c r="M46" s="273"/>
      <c r="N46" s="897"/>
      <c r="O46" s="897"/>
      <c r="P46" s="244">
        <f t="shared" si="1"/>
        <v>4030021150</v>
      </c>
      <c r="Q46" s="273"/>
    </row>
    <row r="47" spans="1:17" s="138" customFormat="1">
      <c r="A47" s="175" t="s">
        <v>241</v>
      </c>
      <c r="B47" s="130"/>
      <c r="C47" s="130"/>
      <c r="D47" s="130"/>
      <c r="E47" s="130"/>
      <c r="F47" s="130"/>
    </row>
    <row r="48" spans="1:17" s="138" customFormat="1">
      <c r="A48" s="176" t="s">
        <v>566</v>
      </c>
      <c r="H48" s="155"/>
      <c r="I48" s="155"/>
      <c r="O48" s="156"/>
      <c r="P48" s="156"/>
      <c r="Q48" s="728" t="s">
        <v>690</v>
      </c>
    </row>
    <row r="49" spans="1:17" s="138" customFormat="1">
      <c r="A49" s="177"/>
      <c r="O49" s="130"/>
      <c r="P49" s="130"/>
      <c r="Q49" s="367" t="s">
        <v>249</v>
      </c>
    </row>
    <row r="50" spans="1:17" s="138" customFormat="1"/>
    <row r="51" spans="1:17" s="138" customFormat="1"/>
    <row r="52" spans="1:17" s="138" customFormat="1"/>
    <row r="53" spans="1:17" s="138" customFormat="1"/>
    <row r="54" spans="1:17" s="138" customFormat="1"/>
    <row r="55" spans="1:17" s="138" customFormat="1"/>
    <row r="56" spans="1:17" s="138" customFormat="1"/>
    <row r="57" spans="1:17" s="138" customFormat="1"/>
    <row r="58" spans="1:17" s="138" customFormat="1"/>
    <row r="59" spans="1:17" s="138" customFormat="1"/>
    <row r="60" spans="1:17" s="138" customFormat="1"/>
    <row r="61" spans="1:17" s="138" customFormat="1"/>
    <row r="62" spans="1:17" s="138" customFormat="1"/>
    <row r="63" spans="1:17" s="138" customFormat="1"/>
    <row r="64" spans="1:17" s="138" customFormat="1"/>
    <row r="65" s="138" customFormat="1"/>
    <row r="66" s="138" customFormat="1"/>
    <row r="67" s="138" customFormat="1"/>
    <row r="68" s="138" customFormat="1"/>
    <row r="69" s="138" customFormat="1"/>
    <row r="70" s="138" customFormat="1"/>
    <row r="71" s="138" customFormat="1"/>
    <row r="72" s="138" customFormat="1"/>
    <row r="73" s="138" customFormat="1"/>
    <row r="74" s="138" customFormat="1"/>
    <row r="75" s="138" customFormat="1"/>
    <row r="76" s="138" customFormat="1"/>
    <row r="77" s="138" customFormat="1"/>
    <row r="78" s="138" customFormat="1"/>
    <row r="79" s="138" customFormat="1"/>
    <row r="80" s="138" customFormat="1"/>
  </sheetData>
  <customSheetViews>
    <customSheetView guid="{7C10E70B-CA2F-4DD3-A65F-D2F324708369}" fitToPage="1" topLeftCell="H16">
      <pageMargins left="0.39370078740157483" right="0.39370078740157483" top="0.39370078740157483" bottom="0.39370078740157483" header="0.39370078740157483" footer="0.39370078740157483"/>
      <printOptions horizontalCentered="1"/>
      <pageSetup paperSize="5" scale="77" orientation="landscape" r:id="rId1"/>
      <headerFooter alignWithMargins="0"/>
    </customSheetView>
    <customSheetView guid="{EE1933C6-8392-46A4-85D3-94F99845B8F8}" fitToPage="1">
      <pageMargins left="0.39370078740157483" right="0.39370078740157483" top="0.39370078740157483" bottom="0.39370078740157483" header="0.39370078740157483" footer="0.39370078740157483"/>
      <printOptions horizontalCentered="1"/>
      <pageSetup paperSize="5" scale="77" orientation="landscape" r:id="rId2"/>
      <headerFooter alignWithMargins="0"/>
    </customSheetView>
    <customSheetView guid="{10071406-5415-425D-948E-2D821A4F8DEB}" fitToPage="1">
      <pageMargins left="0.39370078740157483" right="0.39370078740157483" top="0.39370078740157483" bottom="0.39370078740157483" header="0.39370078740157483" footer="0.39370078740157483"/>
      <printOptions horizontalCentered="1"/>
      <pageSetup paperSize="5" scale="77" orientation="landscape" r:id="rId3"/>
      <headerFooter alignWithMargins="0"/>
    </customSheetView>
  </customSheetViews>
  <mergeCells count="32">
    <mergeCell ref="P31:Q31"/>
    <mergeCell ref="N35:O35"/>
    <mergeCell ref="N46:O46"/>
    <mergeCell ref="D22:E22"/>
    <mergeCell ref="D23:E23"/>
    <mergeCell ref="A28:Q28"/>
    <mergeCell ref="L30:M30"/>
    <mergeCell ref="N30:O30"/>
    <mergeCell ref="P30:Q30"/>
    <mergeCell ref="N31:O31"/>
    <mergeCell ref="N32:O32"/>
    <mergeCell ref="N33:O33"/>
    <mergeCell ref="N34:O34"/>
    <mergeCell ref="N37:O37"/>
    <mergeCell ref="N38:O38"/>
    <mergeCell ref="N39:O39"/>
    <mergeCell ref="A4:Q4"/>
    <mergeCell ref="A5:Q5"/>
    <mergeCell ref="A6:Q6"/>
    <mergeCell ref="D8:E8"/>
    <mergeCell ref="F8:G8"/>
    <mergeCell ref="H8:I8"/>
    <mergeCell ref="J8:K8"/>
    <mergeCell ref="L8:M8"/>
    <mergeCell ref="N8:O8"/>
    <mergeCell ref="P8:Q8"/>
    <mergeCell ref="N45:O45"/>
    <mergeCell ref="N40:O40"/>
    <mergeCell ref="N41:O41"/>
    <mergeCell ref="N42:O42"/>
    <mergeCell ref="N43:O43"/>
    <mergeCell ref="N44:O44"/>
  </mergeCells>
  <printOptions horizontalCentered="1"/>
  <pageMargins left="0.39370078740157483" right="0.39370078740157483" top="0.39370078740157483" bottom="0.39370078740157483" header="0.39370078740157483" footer="0.39370078740157483"/>
  <pageSetup paperSize="5" scale="78" orientation="landscape" r:id="rId4"/>
  <headerFooter alignWithMargins="0"/>
  <drawing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7">
    <pageSetUpPr fitToPage="1"/>
  </sheetPr>
  <dimension ref="A1:M47"/>
  <sheetViews>
    <sheetView showGridLines="0" topLeftCell="A10" zoomScaleNormal="100" workbookViewId="0">
      <selection activeCell="M37" sqref="M37"/>
    </sheetView>
  </sheetViews>
  <sheetFormatPr defaultColWidth="9.140625" defaultRowHeight="14.25"/>
  <cols>
    <col min="1" max="1" width="45.140625" style="51" customWidth="1"/>
    <col min="2" max="2" width="9.7109375" style="51" bestFit="1" customWidth="1"/>
    <col min="3" max="3" width="10.42578125" style="51" customWidth="1"/>
    <col min="4" max="4" width="9.7109375" style="51" bestFit="1" customWidth="1"/>
    <col min="5" max="5" width="12.7109375" style="51" customWidth="1"/>
    <col min="6" max="6" width="7.7109375" style="51" customWidth="1"/>
    <col min="7" max="7" width="9.7109375" style="51" bestFit="1" customWidth="1"/>
    <col min="8" max="8" width="12.7109375" style="51" customWidth="1"/>
    <col min="9" max="9" width="9.7109375" style="51" bestFit="1" customWidth="1"/>
    <col min="10" max="10" width="12.7109375" style="51" customWidth="1"/>
    <col min="11" max="11" width="9.42578125" style="51" customWidth="1"/>
    <col min="12" max="12" width="9.7109375" style="51" bestFit="1" customWidth="1"/>
    <col min="13" max="13" width="12.7109375" style="51" customWidth="1"/>
    <col min="14" max="14" width="15.7109375" style="51" customWidth="1"/>
    <col min="15" max="16384" width="9.140625" style="51"/>
  </cols>
  <sheetData>
    <row r="1" spans="1:13" ht="20.45" customHeight="1">
      <c r="A1" s="368"/>
      <c r="B1" s="368"/>
      <c r="C1" s="368"/>
      <c r="D1" s="368"/>
      <c r="E1" s="368"/>
      <c r="F1" s="368"/>
      <c r="G1" s="368"/>
      <c r="H1" s="368"/>
      <c r="I1" s="368"/>
      <c r="J1" s="368"/>
      <c r="K1" s="368"/>
      <c r="L1" s="368"/>
      <c r="M1" s="450" t="s">
        <v>526</v>
      </c>
    </row>
    <row r="2" spans="1:13" ht="27" customHeight="1">
      <c r="A2" s="368"/>
      <c r="B2" s="629"/>
      <c r="C2" s="368"/>
      <c r="D2" s="368"/>
      <c r="E2" s="368"/>
      <c r="F2" s="368"/>
      <c r="G2" s="368"/>
      <c r="H2" s="368"/>
      <c r="I2" s="368"/>
      <c r="J2" s="368"/>
      <c r="K2" s="368"/>
      <c r="L2" s="368"/>
      <c r="M2" s="450"/>
    </row>
    <row r="3" spans="1:13" s="83" customFormat="1" ht="18" customHeight="1">
      <c r="A3" s="479" t="s">
        <v>538</v>
      </c>
      <c r="B3" s="365"/>
      <c r="C3" s="365"/>
      <c r="D3" s="365"/>
      <c r="E3" s="365"/>
      <c r="F3" s="365"/>
      <c r="G3" s="365"/>
      <c r="H3" s="365"/>
      <c r="I3" s="365"/>
      <c r="J3" s="365"/>
      <c r="K3" s="365"/>
      <c r="L3" s="526"/>
      <c r="M3" s="481" t="s">
        <v>536</v>
      </c>
    </row>
    <row r="4" spans="1:13" s="53" customFormat="1" ht="14.45" customHeight="1">
      <c r="A4" s="822" t="s">
        <v>49</v>
      </c>
      <c r="B4" s="822"/>
      <c r="C4" s="823"/>
      <c r="D4" s="823"/>
      <c r="E4" s="823"/>
      <c r="F4" s="823"/>
      <c r="G4" s="823"/>
      <c r="H4" s="823"/>
      <c r="I4" s="823"/>
      <c r="J4" s="823"/>
      <c r="K4" s="823"/>
      <c r="L4" s="823"/>
      <c r="M4" s="823"/>
    </row>
    <row r="5" spans="1:13" ht="18">
      <c r="A5" s="824" t="s">
        <v>242</v>
      </c>
      <c r="B5" s="824"/>
      <c r="C5" s="824"/>
      <c r="D5" s="824"/>
      <c r="E5" s="824"/>
      <c r="F5" s="824"/>
      <c r="G5" s="824"/>
      <c r="H5" s="824"/>
      <c r="I5" s="824"/>
      <c r="J5" s="824"/>
      <c r="K5" s="824"/>
      <c r="L5" s="824"/>
      <c r="M5" s="824"/>
    </row>
    <row r="6" spans="1:13" ht="18">
      <c r="A6" s="824" t="s">
        <v>494</v>
      </c>
      <c r="B6" s="824"/>
      <c r="C6" s="824"/>
      <c r="D6" s="824"/>
      <c r="E6" s="824"/>
      <c r="F6" s="824"/>
      <c r="G6" s="824"/>
      <c r="H6" s="824"/>
      <c r="I6" s="824"/>
      <c r="J6" s="824"/>
      <c r="K6" s="824"/>
      <c r="L6" s="824"/>
      <c r="M6" s="824"/>
    </row>
    <row r="7" spans="1:13" s="70" customFormat="1" ht="16.149999999999999" customHeight="1">
      <c r="A7" s="829" t="s">
        <v>3</v>
      </c>
      <c r="B7" s="829"/>
      <c r="C7" s="829"/>
      <c r="D7" s="829"/>
      <c r="E7" s="829"/>
      <c r="F7" s="829"/>
      <c r="G7" s="829"/>
      <c r="H7" s="829"/>
      <c r="I7" s="829"/>
      <c r="J7" s="829"/>
      <c r="K7" s="829"/>
      <c r="L7" s="829"/>
      <c r="M7" s="829"/>
    </row>
    <row r="8" spans="1:13" s="70" customFormat="1" ht="7.15" customHeight="1"/>
    <row r="9" spans="1:13" s="53" customFormat="1" ht="15" customHeight="1">
      <c r="B9" s="839" t="s">
        <v>130</v>
      </c>
      <c r="C9" s="839"/>
      <c r="D9" s="830" t="s">
        <v>123</v>
      </c>
      <c r="E9" s="832"/>
      <c r="F9" s="832"/>
      <c r="G9" s="832"/>
      <c r="H9" s="831"/>
      <c r="I9" s="830" t="s">
        <v>124</v>
      </c>
      <c r="J9" s="832"/>
      <c r="K9" s="832"/>
      <c r="L9" s="832"/>
      <c r="M9" s="831"/>
    </row>
    <row r="10" spans="1:13" s="179" customFormat="1" ht="22.9" customHeight="1">
      <c r="A10" s="566"/>
      <c r="B10" s="901" t="s">
        <v>11</v>
      </c>
      <c r="C10" s="828"/>
      <c r="D10" s="827" t="s">
        <v>250</v>
      </c>
      <c r="E10" s="828"/>
      <c r="F10" s="72" t="s">
        <v>153</v>
      </c>
      <c r="G10" s="827" t="s">
        <v>11</v>
      </c>
      <c r="H10" s="828"/>
      <c r="I10" s="827" t="s">
        <v>250</v>
      </c>
      <c r="J10" s="828"/>
      <c r="K10" s="72" t="s">
        <v>153</v>
      </c>
      <c r="L10" s="827" t="s">
        <v>11</v>
      </c>
      <c r="M10" s="828"/>
    </row>
    <row r="11" spans="1:13" s="179" customFormat="1" ht="15" customHeight="1">
      <c r="A11" s="564" t="s">
        <v>251</v>
      </c>
      <c r="B11" s="609"/>
      <c r="C11" s="640"/>
      <c r="D11" s="246">
        <f>B11+1000</f>
        <v>1000</v>
      </c>
      <c r="E11" s="384"/>
      <c r="F11" s="183"/>
      <c r="G11" s="609"/>
      <c r="H11" s="640"/>
      <c r="I11" s="246">
        <f>B11+3000</f>
        <v>3000</v>
      </c>
      <c r="J11" s="384"/>
      <c r="K11" s="183"/>
      <c r="L11" s="609"/>
      <c r="M11" s="640"/>
    </row>
    <row r="12" spans="1:13" s="179" customFormat="1" ht="15" customHeight="1">
      <c r="A12" s="184" t="s">
        <v>252</v>
      </c>
      <c r="B12" s="609"/>
      <c r="C12" s="640"/>
      <c r="D12" s="246">
        <f t="shared" ref="D12:D25" si="0">B12+1000</f>
        <v>1000</v>
      </c>
      <c r="E12" s="384"/>
      <c r="F12" s="183"/>
      <c r="G12" s="609"/>
      <c r="H12" s="640"/>
      <c r="I12" s="246">
        <f t="shared" ref="I12:I25" si="1">B12+3000</f>
        <v>3000</v>
      </c>
      <c r="J12" s="384"/>
      <c r="K12" s="183"/>
      <c r="L12" s="609"/>
      <c r="M12" s="640"/>
    </row>
    <row r="13" spans="1:13" s="53" customFormat="1" ht="15" customHeight="1">
      <c r="A13" s="185" t="s">
        <v>253</v>
      </c>
      <c r="B13" s="246">
        <v>5020010030</v>
      </c>
      <c r="C13" s="384"/>
      <c r="D13" s="246">
        <f t="shared" si="0"/>
        <v>5020011030</v>
      </c>
      <c r="E13" s="384"/>
      <c r="F13" s="186">
        <v>0.35</v>
      </c>
      <c r="G13" s="246">
        <f t="shared" ref="G13:G25" si="2">B13+2000</f>
        <v>5020012030</v>
      </c>
      <c r="H13" s="384"/>
      <c r="I13" s="246">
        <f t="shared" si="1"/>
        <v>5020013030</v>
      </c>
      <c r="J13" s="384"/>
      <c r="K13" s="186">
        <v>0.35</v>
      </c>
      <c r="L13" s="246">
        <f t="shared" ref="L13:L25" si="3">B13+4000</f>
        <v>5020014030</v>
      </c>
      <c r="M13" s="384"/>
    </row>
    <row r="14" spans="1:13" s="53" customFormat="1" ht="22.5">
      <c r="A14" s="185" t="s">
        <v>254</v>
      </c>
      <c r="B14" s="246">
        <v>5020010040</v>
      </c>
      <c r="C14" s="384"/>
      <c r="D14" s="246">
        <f t="shared" si="0"/>
        <v>5020011040</v>
      </c>
      <c r="E14" s="384"/>
      <c r="F14" s="186">
        <v>0.35</v>
      </c>
      <c r="G14" s="246">
        <f t="shared" si="2"/>
        <v>5020012040</v>
      </c>
      <c r="H14" s="384"/>
      <c r="I14" s="246">
        <f t="shared" si="1"/>
        <v>5020013040</v>
      </c>
      <c r="J14" s="384"/>
      <c r="K14" s="186">
        <v>0.35</v>
      </c>
      <c r="L14" s="246">
        <f t="shared" si="3"/>
        <v>5020014040</v>
      </c>
      <c r="M14" s="384"/>
    </row>
    <row r="15" spans="1:13" s="53" customFormat="1" ht="22.5">
      <c r="A15" s="185" t="s">
        <v>255</v>
      </c>
      <c r="B15" s="246">
        <v>5020010050</v>
      </c>
      <c r="C15" s="384"/>
      <c r="D15" s="246">
        <f t="shared" si="0"/>
        <v>5020011050</v>
      </c>
      <c r="E15" s="384"/>
      <c r="F15" s="186">
        <v>0.4</v>
      </c>
      <c r="G15" s="246">
        <f t="shared" si="2"/>
        <v>5020012050</v>
      </c>
      <c r="H15" s="384"/>
      <c r="I15" s="246">
        <f t="shared" si="1"/>
        <v>5020013050</v>
      </c>
      <c r="J15" s="384"/>
      <c r="K15" s="186">
        <v>0.4</v>
      </c>
      <c r="L15" s="246">
        <f t="shared" si="3"/>
        <v>5020014050</v>
      </c>
      <c r="M15" s="384"/>
    </row>
    <row r="16" spans="1:13" s="53" customFormat="1" ht="22.5">
      <c r="A16" s="187" t="s">
        <v>256</v>
      </c>
      <c r="B16" s="246">
        <v>5020010060</v>
      </c>
      <c r="C16" s="384"/>
      <c r="D16" s="246">
        <f t="shared" si="0"/>
        <v>5020011060</v>
      </c>
      <c r="E16" s="384"/>
      <c r="F16" s="186">
        <v>0.4</v>
      </c>
      <c r="G16" s="246">
        <f t="shared" si="2"/>
        <v>5020012060</v>
      </c>
      <c r="H16" s="384"/>
      <c r="I16" s="246">
        <f t="shared" si="1"/>
        <v>5020013060</v>
      </c>
      <c r="J16" s="384"/>
      <c r="K16" s="186">
        <v>0.4</v>
      </c>
      <c r="L16" s="246">
        <f t="shared" si="3"/>
        <v>5020014060</v>
      </c>
      <c r="M16" s="384"/>
    </row>
    <row r="17" spans="1:13" s="53" customFormat="1" ht="15" customHeight="1">
      <c r="A17" s="185" t="s">
        <v>257</v>
      </c>
      <c r="B17" s="246">
        <v>5020010070</v>
      </c>
      <c r="C17" s="384"/>
      <c r="D17" s="246">
        <f t="shared" si="0"/>
        <v>5020011070</v>
      </c>
      <c r="E17" s="384"/>
      <c r="F17" s="186">
        <v>0.45</v>
      </c>
      <c r="G17" s="246">
        <f t="shared" si="2"/>
        <v>5020012070</v>
      </c>
      <c r="H17" s="384"/>
      <c r="I17" s="246">
        <f t="shared" si="1"/>
        <v>5020013070</v>
      </c>
      <c r="J17" s="384"/>
      <c r="K17" s="186">
        <v>0.45</v>
      </c>
      <c r="L17" s="246">
        <f t="shared" si="3"/>
        <v>5020014070</v>
      </c>
      <c r="M17" s="384"/>
    </row>
    <row r="18" spans="1:13" s="53" customFormat="1" ht="15" customHeight="1">
      <c r="A18" s="185" t="s">
        <v>258</v>
      </c>
      <c r="B18" s="246">
        <v>5020010080</v>
      </c>
      <c r="C18" s="384"/>
      <c r="D18" s="246">
        <f t="shared" si="0"/>
        <v>5020011080</v>
      </c>
      <c r="E18" s="384"/>
      <c r="F18" s="186">
        <v>0.45</v>
      </c>
      <c r="G18" s="246">
        <f t="shared" si="2"/>
        <v>5020012080</v>
      </c>
      <c r="H18" s="384"/>
      <c r="I18" s="246">
        <f t="shared" si="1"/>
        <v>5020013080</v>
      </c>
      <c r="J18" s="384"/>
      <c r="K18" s="186">
        <v>0.45</v>
      </c>
      <c r="L18" s="246">
        <f t="shared" si="3"/>
        <v>5020014080</v>
      </c>
      <c r="M18" s="384"/>
    </row>
    <row r="19" spans="1:13" s="53" customFormat="1" ht="15" customHeight="1">
      <c r="A19" s="185" t="s">
        <v>259</v>
      </c>
      <c r="B19" s="246">
        <v>5020010090</v>
      </c>
      <c r="C19" s="384"/>
      <c r="D19" s="246">
        <f t="shared" si="0"/>
        <v>5020011090</v>
      </c>
      <c r="E19" s="384"/>
      <c r="F19" s="186">
        <v>0.5</v>
      </c>
      <c r="G19" s="246">
        <f t="shared" si="2"/>
        <v>5020012090</v>
      </c>
      <c r="H19" s="384"/>
      <c r="I19" s="246">
        <f t="shared" si="1"/>
        <v>5020013090</v>
      </c>
      <c r="J19" s="384"/>
      <c r="K19" s="186">
        <v>0.5</v>
      </c>
      <c r="L19" s="246">
        <f t="shared" si="3"/>
        <v>5020014090</v>
      </c>
      <c r="M19" s="384"/>
    </row>
    <row r="20" spans="1:13" s="53" customFormat="1" ht="15" customHeight="1">
      <c r="A20" s="187" t="s">
        <v>260</v>
      </c>
      <c r="B20" s="246">
        <v>5020010100</v>
      </c>
      <c r="C20" s="384"/>
      <c r="D20" s="246">
        <f t="shared" si="0"/>
        <v>5020011100</v>
      </c>
      <c r="E20" s="384"/>
      <c r="F20" s="186">
        <v>0.5</v>
      </c>
      <c r="G20" s="246">
        <f t="shared" si="2"/>
        <v>5020012100</v>
      </c>
      <c r="H20" s="384"/>
      <c r="I20" s="246">
        <f t="shared" si="1"/>
        <v>5020013100</v>
      </c>
      <c r="J20" s="384"/>
      <c r="K20" s="186">
        <v>0.5</v>
      </c>
      <c r="L20" s="246">
        <f t="shared" si="3"/>
        <v>5020014100</v>
      </c>
      <c r="M20" s="384"/>
    </row>
    <row r="21" spans="1:13" s="53" customFormat="1" ht="15" customHeight="1">
      <c r="A21" s="180" t="s">
        <v>261</v>
      </c>
      <c r="B21" s="246">
        <v>5020010110</v>
      </c>
      <c r="C21" s="384"/>
      <c r="D21" s="246">
        <f t="shared" si="0"/>
        <v>5020011110</v>
      </c>
      <c r="E21" s="384"/>
      <c r="F21" s="186" t="s">
        <v>262</v>
      </c>
      <c r="G21" s="246">
        <f t="shared" si="2"/>
        <v>5020012110</v>
      </c>
      <c r="H21" s="384"/>
      <c r="I21" s="246">
        <f t="shared" si="1"/>
        <v>5020013110</v>
      </c>
      <c r="J21" s="384"/>
      <c r="K21" s="186" t="s">
        <v>262</v>
      </c>
      <c r="L21" s="246">
        <f t="shared" si="3"/>
        <v>5020014110</v>
      </c>
      <c r="M21" s="384"/>
    </row>
    <row r="22" spans="1:13" s="53" customFormat="1" ht="15" customHeight="1">
      <c r="A22" s="182" t="s">
        <v>263</v>
      </c>
      <c r="B22" s="246">
        <v>5020010120</v>
      </c>
      <c r="C22" s="384"/>
      <c r="D22" s="246">
        <f t="shared" si="0"/>
        <v>5020011120</v>
      </c>
      <c r="E22" s="384"/>
      <c r="F22" s="186" t="s">
        <v>262</v>
      </c>
      <c r="G22" s="246">
        <f t="shared" si="2"/>
        <v>5020012120</v>
      </c>
      <c r="H22" s="384"/>
      <c r="I22" s="246">
        <f t="shared" si="1"/>
        <v>5020013120</v>
      </c>
      <c r="J22" s="384"/>
      <c r="K22" s="186" t="s">
        <v>262</v>
      </c>
      <c r="L22" s="246">
        <f t="shared" si="3"/>
        <v>5020014120</v>
      </c>
      <c r="M22" s="384"/>
    </row>
    <row r="23" spans="1:13" s="53" customFormat="1" ht="15" customHeight="1">
      <c r="A23" s="182" t="s">
        <v>264</v>
      </c>
      <c r="B23" s="246">
        <v>5020010130</v>
      </c>
      <c r="C23" s="384"/>
      <c r="D23" s="246">
        <f t="shared" si="0"/>
        <v>5020011130</v>
      </c>
      <c r="E23" s="384"/>
      <c r="F23" s="186" t="s">
        <v>262</v>
      </c>
      <c r="G23" s="246">
        <f t="shared" si="2"/>
        <v>5020012130</v>
      </c>
      <c r="H23" s="384"/>
      <c r="I23" s="246">
        <f t="shared" si="1"/>
        <v>5020013130</v>
      </c>
      <c r="J23" s="384"/>
      <c r="K23" s="186" t="s">
        <v>262</v>
      </c>
      <c r="L23" s="246">
        <f t="shared" si="3"/>
        <v>5020014130</v>
      </c>
      <c r="M23" s="384"/>
    </row>
    <row r="24" spans="1:13" s="53" customFormat="1" ht="22.5">
      <c r="A24" s="188" t="s">
        <v>265</v>
      </c>
      <c r="B24" s="246">
        <v>5020010140</v>
      </c>
      <c r="C24" s="384"/>
      <c r="D24" s="246">
        <f t="shared" si="0"/>
        <v>5020011140</v>
      </c>
      <c r="E24" s="384"/>
      <c r="F24" s="186" t="s">
        <v>262</v>
      </c>
      <c r="G24" s="246">
        <f t="shared" si="2"/>
        <v>5020012140</v>
      </c>
      <c r="H24" s="384"/>
      <c r="I24" s="246">
        <f t="shared" si="1"/>
        <v>5020013140</v>
      </c>
      <c r="J24" s="384"/>
      <c r="K24" s="186" t="s">
        <v>262</v>
      </c>
      <c r="L24" s="246">
        <f t="shared" si="3"/>
        <v>5020014140</v>
      </c>
      <c r="M24" s="384"/>
    </row>
    <row r="25" spans="1:13" s="53" customFormat="1" ht="15" customHeight="1">
      <c r="A25" s="568" t="s">
        <v>473</v>
      </c>
      <c r="B25" s="246">
        <v>5020010150</v>
      </c>
      <c r="C25" s="384"/>
      <c r="D25" s="246">
        <f t="shared" si="0"/>
        <v>5020011150</v>
      </c>
      <c r="E25" s="384"/>
      <c r="F25" s="189"/>
      <c r="G25" s="246">
        <f t="shared" si="2"/>
        <v>5020012150</v>
      </c>
      <c r="H25" s="384"/>
      <c r="I25" s="246">
        <f t="shared" si="1"/>
        <v>5020013150</v>
      </c>
      <c r="J25" s="384"/>
      <c r="K25" s="189"/>
      <c r="L25" s="246">
        <f t="shared" si="3"/>
        <v>5020014150</v>
      </c>
      <c r="M25" s="384"/>
    </row>
    <row r="26" spans="1:13" s="53" customFormat="1" ht="13.9" customHeight="1">
      <c r="A26" s="70"/>
      <c r="B26" s="70"/>
      <c r="C26" s="70"/>
      <c r="D26" s="70"/>
      <c r="E26" s="70"/>
      <c r="F26" s="70"/>
      <c r="G26" s="70"/>
      <c r="H26" s="70"/>
      <c r="I26" s="70"/>
      <c r="J26" s="70"/>
      <c r="K26" s="70"/>
      <c r="L26" s="70"/>
      <c r="M26" s="70"/>
    </row>
    <row r="27" spans="1:13" s="53" customFormat="1" ht="15.6" customHeight="1">
      <c r="A27" s="567"/>
      <c r="B27" s="831" t="s">
        <v>130</v>
      </c>
      <c r="C27" s="839"/>
      <c r="D27" s="830" t="s">
        <v>123</v>
      </c>
      <c r="E27" s="832"/>
      <c r="F27" s="832"/>
      <c r="G27" s="832"/>
      <c r="H27" s="831"/>
      <c r="I27" s="830" t="s">
        <v>124</v>
      </c>
      <c r="J27" s="832"/>
      <c r="K27" s="832"/>
      <c r="L27" s="832"/>
      <c r="M27" s="831"/>
    </row>
    <row r="28" spans="1:13" s="53" customFormat="1" ht="20.45" customHeight="1">
      <c r="A28" s="565" t="s">
        <v>143</v>
      </c>
      <c r="B28" s="827" t="s">
        <v>11</v>
      </c>
      <c r="C28" s="828"/>
      <c r="D28" s="827" t="s">
        <v>127</v>
      </c>
      <c r="E28" s="828"/>
      <c r="F28" s="72" t="s">
        <v>153</v>
      </c>
      <c r="G28" s="827" t="s">
        <v>11</v>
      </c>
      <c r="H28" s="828"/>
      <c r="I28" s="827" t="s">
        <v>127</v>
      </c>
      <c r="J28" s="828"/>
      <c r="K28" s="72" t="s">
        <v>153</v>
      </c>
      <c r="L28" s="827" t="s">
        <v>11</v>
      </c>
      <c r="M28" s="828"/>
    </row>
    <row r="29" spans="1:13" s="53" customFormat="1" ht="15" customHeight="1">
      <c r="A29" s="122" t="s">
        <v>571</v>
      </c>
      <c r="B29" s="246">
        <v>5020020010</v>
      </c>
      <c r="C29" s="381"/>
      <c r="D29" s="246">
        <f t="shared" ref="D29:D34" si="4">B29+1000</f>
        <v>5020021010</v>
      </c>
      <c r="E29" s="381"/>
      <c r="F29" s="73">
        <v>0.03</v>
      </c>
      <c r="G29" s="246">
        <f t="shared" ref="G29:G34" si="5">B29+2000</f>
        <v>5020022010</v>
      </c>
      <c r="H29" s="381"/>
      <c r="I29" s="246">
        <f t="shared" ref="I29:I34" si="6">B29+3000</f>
        <v>5020023010</v>
      </c>
      <c r="J29" s="381"/>
      <c r="K29" s="73">
        <v>0.03</v>
      </c>
      <c r="L29" s="246">
        <f t="shared" ref="L29:L34" si="7">B29+4000</f>
        <v>5020024010</v>
      </c>
      <c r="M29" s="381"/>
    </row>
    <row r="30" spans="1:13" s="53" customFormat="1" ht="15" customHeight="1">
      <c r="A30" s="122" t="s">
        <v>572</v>
      </c>
      <c r="B30" s="246">
        <v>5020020020</v>
      </c>
      <c r="C30" s="381"/>
      <c r="D30" s="246">
        <f t="shared" si="4"/>
        <v>5020021020</v>
      </c>
      <c r="E30" s="381"/>
      <c r="F30" s="73">
        <v>0.05</v>
      </c>
      <c r="G30" s="246">
        <f t="shared" si="5"/>
        <v>5020022020</v>
      </c>
      <c r="H30" s="381"/>
      <c r="I30" s="246">
        <f t="shared" si="6"/>
        <v>5020023020</v>
      </c>
      <c r="J30" s="381"/>
      <c r="K30" s="73">
        <v>0.05</v>
      </c>
      <c r="L30" s="246">
        <f t="shared" si="7"/>
        <v>5020024020</v>
      </c>
      <c r="M30" s="381"/>
    </row>
    <row r="31" spans="1:13" s="53" customFormat="1" ht="15" customHeight="1">
      <c r="A31" s="122" t="s">
        <v>573</v>
      </c>
      <c r="B31" s="246">
        <v>5020020030</v>
      </c>
      <c r="C31" s="381"/>
      <c r="D31" s="246">
        <f t="shared" si="4"/>
        <v>5020021030</v>
      </c>
      <c r="E31" s="381"/>
      <c r="F31" s="73">
        <v>0.1</v>
      </c>
      <c r="G31" s="246">
        <f t="shared" si="5"/>
        <v>5020022030</v>
      </c>
      <c r="H31" s="381"/>
      <c r="I31" s="246">
        <f t="shared" si="6"/>
        <v>5020023030</v>
      </c>
      <c r="J31" s="381"/>
      <c r="K31" s="73">
        <v>0.1</v>
      </c>
      <c r="L31" s="246">
        <f t="shared" si="7"/>
        <v>5020024030</v>
      </c>
      <c r="M31" s="381"/>
    </row>
    <row r="32" spans="1:13" s="53" customFormat="1" ht="15" customHeight="1">
      <c r="A32" s="122" t="s">
        <v>574</v>
      </c>
      <c r="B32" s="246">
        <v>5020020040</v>
      </c>
      <c r="C32" s="381"/>
      <c r="D32" s="246">
        <f t="shared" si="4"/>
        <v>5020021040</v>
      </c>
      <c r="E32" s="381"/>
      <c r="F32" s="73">
        <v>0.2</v>
      </c>
      <c r="G32" s="246">
        <f t="shared" si="5"/>
        <v>5020022040</v>
      </c>
      <c r="H32" s="381"/>
      <c r="I32" s="246">
        <f t="shared" si="6"/>
        <v>5020023040</v>
      </c>
      <c r="J32" s="381"/>
      <c r="K32" s="73">
        <v>0.2</v>
      </c>
      <c r="L32" s="246">
        <f t="shared" si="7"/>
        <v>5020024040</v>
      </c>
      <c r="M32" s="381"/>
    </row>
    <row r="33" spans="1:13" s="53" customFormat="1" ht="15" customHeight="1">
      <c r="A33" s="122" t="s">
        <v>596</v>
      </c>
      <c r="B33" s="246">
        <v>5020020050</v>
      </c>
      <c r="C33" s="381"/>
      <c r="D33" s="246">
        <f t="shared" si="4"/>
        <v>5020021050</v>
      </c>
      <c r="E33" s="381"/>
      <c r="F33" s="186" t="s">
        <v>266</v>
      </c>
      <c r="G33" s="246">
        <f t="shared" si="5"/>
        <v>5020022050</v>
      </c>
      <c r="H33" s="381"/>
      <c r="I33" s="246">
        <f t="shared" si="6"/>
        <v>5020023050</v>
      </c>
      <c r="J33" s="381"/>
      <c r="K33" s="186" t="s">
        <v>266</v>
      </c>
      <c r="L33" s="246">
        <f t="shared" si="7"/>
        <v>5020024050</v>
      </c>
      <c r="M33" s="381"/>
    </row>
    <row r="34" spans="1:13" s="53" customFormat="1" ht="15" customHeight="1">
      <c r="A34" s="569" t="s">
        <v>472</v>
      </c>
      <c r="B34" s="246">
        <v>5020020060</v>
      </c>
      <c r="C34" s="381"/>
      <c r="D34" s="246">
        <f t="shared" si="4"/>
        <v>5020021060</v>
      </c>
      <c r="E34" s="381"/>
      <c r="F34" s="190"/>
      <c r="G34" s="246">
        <f t="shared" si="5"/>
        <v>5020022060</v>
      </c>
      <c r="H34" s="381"/>
      <c r="I34" s="246">
        <f t="shared" si="6"/>
        <v>5020023060</v>
      </c>
      <c r="J34" s="381"/>
      <c r="K34" s="190"/>
      <c r="L34" s="246">
        <f t="shared" si="7"/>
        <v>5020024060</v>
      </c>
      <c r="M34" s="381"/>
    </row>
    <row r="35" spans="1:13" s="53" customFormat="1" ht="13.9" customHeight="1">
      <c r="A35" s="191" t="s">
        <v>267</v>
      </c>
      <c r="B35" s="191"/>
      <c r="D35" s="191"/>
      <c r="G35" s="191"/>
      <c r="I35" s="191"/>
      <c r="L35" s="191"/>
    </row>
    <row r="36" spans="1:13" s="53" customFormat="1" ht="13.9" customHeight="1">
      <c r="A36" s="405" t="s">
        <v>631</v>
      </c>
    </row>
    <row r="37" spans="1:13" s="53" customFormat="1" ht="13.9" customHeight="1">
      <c r="A37" s="181" t="s">
        <v>268</v>
      </c>
      <c r="M37" s="728" t="s">
        <v>690</v>
      </c>
    </row>
    <row r="38" spans="1:13" s="53" customFormat="1" ht="13.9" customHeight="1">
      <c r="M38" s="367" t="s">
        <v>269</v>
      </c>
    </row>
    <row r="39" spans="1:13" s="53" customFormat="1" ht="13.9" customHeight="1"/>
    <row r="40" spans="1:13" s="53" customFormat="1" ht="13.9" customHeight="1"/>
    <row r="41" spans="1:13" s="53" customFormat="1" ht="13.9" customHeight="1"/>
    <row r="42" spans="1:13" s="53" customFormat="1" ht="13.9" customHeight="1"/>
    <row r="43" spans="1:13" s="53" customFormat="1" ht="13.9" customHeight="1"/>
    <row r="44" spans="1:13" s="53" customFormat="1" ht="13.9" customHeight="1"/>
    <row r="45" spans="1:13" s="53" customFormat="1" ht="13.9" customHeight="1"/>
    <row r="46" spans="1:13" s="53" customFormat="1" ht="13.9" customHeight="1"/>
    <row r="47" spans="1:13" s="53" customFormat="1" ht="13.9" customHeight="1"/>
  </sheetData>
  <customSheetViews>
    <customSheetView guid="{7C10E70B-CA2F-4DD3-A65F-D2F324708369}" fitToPage="1" topLeftCell="I4">
      <selection activeCell="M1" sqref="M1"/>
      <pageMargins left="0.7" right="0.7" top="0.75" bottom="0.75" header="0.3" footer="0.3"/>
      <pageSetup scale="67" orientation="landscape" r:id="rId1"/>
    </customSheetView>
    <customSheetView guid="{EE1933C6-8392-46A4-85D3-94F99845B8F8}" fitToPage="1">
      <pageMargins left="0.7" right="0.7" top="0.75" bottom="0.75" header="0.3" footer="0.3"/>
      <pageSetup scale="67" orientation="landscape" r:id="rId2"/>
    </customSheetView>
    <customSheetView guid="{10071406-5415-425D-948E-2D821A4F8DEB}" showPageBreaks="1" fitToPage="1" printArea="1">
      <selection activeCell="M1" sqref="M1"/>
      <pageMargins left="0.7" right="0.7" top="0.75" bottom="0.75" header="0.3" footer="0.3"/>
      <pageSetup scale="67" orientation="landscape" r:id="rId3"/>
    </customSheetView>
  </customSheetViews>
  <mergeCells count="20">
    <mergeCell ref="B28:C28"/>
    <mergeCell ref="D28:E28"/>
    <mergeCell ref="G28:H28"/>
    <mergeCell ref="I28:J28"/>
    <mergeCell ref="L28:M28"/>
    <mergeCell ref="B27:C27"/>
    <mergeCell ref="D27:H27"/>
    <mergeCell ref="I27:M27"/>
    <mergeCell ref="A4:M4"/>
    <mergeCell ref="A5:M5"/>
    <mergeCell ref="A6:M6"/>
    <mergeCell ref="A7:M7"/>
    <mergeCell ref="B9:C9"/>
    <mergeCell ref="D9:H9"/>
    <mergeCell ref="I9:M9"/>
    <mergeCell ref="B10:C10"/>
    <mergeCell ref="D10:E10"/>
    <mergeCell ref="G10:H10"/>
    <mergeCell ref="I10:J10"/>
    <mergeCell ref="L10:M10"/>
  </mergeCells>
  <printOptions horizontalCentered="1"/>
  <pageMargins left="0.39370078740157483" right="0.39370078740157483" top="0.39370078740157483" bottom="0.39370078740157483" header="0.39370078740157483" footer="0.39370078740157483"/>
  <pageSetup paperSize="5" scale="77" orientation="landscape" r:id="rId4"/>
  <drawing r:id="rId5"/>
  <legacyDrawingHF r:id="rId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50">
    <pageSetUpPr fitToPage="1"/>
  </sheetPr>
  <dimension ref="A1:H29"/>
  <sheetViews>
    <sheetView showGridLines="0" topLeftCell="A4" zoomScale="80" zoomScaleNormal="80" workbookViewId="0">
      <selection activeCell="C35" sqref="C35"/>
    </sheetView>
  </sheetViews>
  <sheetFormatPr defaultColWidth="9.140625" defaultRowHeight="14.25"/>
  <cols>
    <col min="1" max="1" width="64.140625" style="51" customWidth="1"/>
    <col min="2" max="2" width="4.5703125" style="402" customWidth="1"/>
    <col min="3" max="3" width="8.5703125" style="51" customWidth="1"/>
    <col min="4" max="4" width="14.7109375" style="51" customWidth="1"/>
    <col min="5" max="5" width="8.5703125" style="51" customWidth="1"/>
    <col min="6" max="6" width="14.7109375" style="51" customWidth="1"/>
    <col min="7" max="7" width="8.5703125" style="51" customWidth="1"/>
    <col min="8" max="8" width="14.7109375" style="51" customWidth="1"/>
    <col min="9" max="16384" width="9.140625" style="51"/>
  </cols>
  <sheetData>
    <row r="1" spans="1:8" ht="20.45" customHeight="1">
      <c r="A1" s="368"/>
      <c r="B1" s="522"/>
      <c r="C1" s="368"/>
      <c r="D1" s="368"/>
      <c r="E1" s="368"/>
      <c r="F1" s="368"/>
      <c r="G1" s="368"/>
      <c r="H1" s="450" t="s">
        <v>528</v>
      </c>
    </row>
    <row r="2" spans="1:8" ht="27" customHeight="1">
      <c r="A2" s="368"/>
      <c r="B2" s="522"/>
      <c r="C2" s="368"/>
      <c r="D2" s="368"/>
      <c r="E2" s="368"/>
      <c r="F2" s="368"/>
      <c r="G2" s="368"/>
      <c r="H2" s="450"/>
    </row>
    <row r="3" spans="1:8" s="83" customFormat="1" ht="18" customHeight="1">
      <c r="A3" s="479" t="s">
        <v>538</v>
      </c>
      <c r="B3" s="365"/>
      <c r="C3" s="365"/>
      <c r="D3" s="365"/>
      <c r="E3" s="365"/>
      <c r="F3" s="365"/>
      <c r="G3" s="526"/>
      <c r="H3" s="481" t="s">
        <v>536</v>
      </c>
    </row>
    <row r="4" spans="1:8" s="403" customFormat="1" ht="14.45" customHeight="1">
      <c r="A4" s="822" t="s">
        <v>51</v>
      </c>
      <c r="B4" s="822"/>
      <c r="C4" s="822"/>
      <c r="D4" s="822"/>
      <c r="E4" s="822"/>
      <c r="F4" s="822"/>
      <c r="G4" s="822"/>
      <c r="H4" s="822"/>
    </row>
    <row r="5" spans="1:8" ht="18">
      <c r="A5" s="824" t="s">
        <v>242</v>
      </c>
      <c r="B5" s="824"/>
      <c r="C5" s="824"/>
      <c r="D5" s="824"/>
      <c r="E5" s="824"/>
      <c r="F5" s="824"/>
      <c r="G5" s="824"/>
      <c r="H5" s="824"/>
    </row>
    <row r="6" spans="1:8" ht="18">
      <c r="A6" s="824" t="s">
        <v>495</v>
      </c>
      <c r="B6" s="824"/>
      <c r="C6" s="824"/>
      <c r="D6" s="824"/>
      <c r="E6" s="824"/>
      <c r="F6" s="824"/>
      <c r="G6" s="824"/>
      <c r="H6" s="824"/>
    </row>
    <row r="7" spans="1:8" s="70" customFormat="1" ht="15" customHeight="1">
      <c r="A7" s="829" t="s">
        <v>3</v>
      </c>
      <c r="B7" s="829"/>
      <c r="C7" s="829"/>
      <c r="D7" s="829"/>
      <c r="E7" s="829"/>
      <c r="F7" s="829"/>
      <c r="G7" s="829"/>
      <c r="H7" s="829"/>
    </row>
    <row r="8" spans="1:8" s="70" customFormat="1" ht="15" customHeight="1">
      <c r="B8" s="410"/>
    </row>
    <row r="9" spans="1:8" s="53" customFormat="1" ht="18" customHeight="1">
      <c r="B9" s="406"/>
      <c r="C9" s="877" t="s">
        <v>122</v>
      </c>
      <c r="D9" s="877"/>
      <c r="E9" s="827" t="s">
        <v>123</v>
      </c>
      <c r="F9" s="828"/>
      <c r="G9" s="827" t="s">
        <v>124</v>
      </c>
      <c r="H9" s="828"/>
    </row>
    <row r="10" spans="1:8" s="53" customFormat="1" ht="15" customHeight="1">
      <c r="A10" s="529" t="s">
        <v>575</v>
      </c>
      <c r="B10" s="419"/>
      <c r="C10" s="418">
        <v>5030010160</v>
      </c>
      <c r="D10" s="364"/>
      <c r="E10" s="246">
        <f t="shared" ref="E10:E12" si="0">C10+1000</f>
        <v>5030011160</v>
      </c>
      <c r="F10" s="384"/>
      <c r="G10" s="246">
        <f t="shared" ref="G10:G13" si="1">C10+2000</f>
        <v>5030012160</v>
      </c>
      <c r="H10" s="384"/>
    </row>
    <row r="11" spans="1:8" s="53" customFormat="1" ht="15" customHeight="1">
      <c r="A11" s="529" t="s">
        <v>576</v>
      </c>
      <c r="B11" s="419"/>
      <c r="C11" s="418">
        <v>5030010170</v>
      </c>
      <c r="D11" s="364"/>
      <c r="E11" s="246">
        <f t="shared" si="0"/>
        <v>5030011170</v>
      </c>
      <c r="F11" s="384"/>
      <c r="G11" s="246">
        <f t="shared" si="1"/>
        <v>5030012170</v>
      </c>
      <c r="H11" s="384"/>
    </row>
    <row r="12" spans="1:8" s="53" customFormat="1" ht="15" customHeight="1">
      <c r="A12" s="665" t="s">
        <v>270</v>
      </c>
      <c r="B12" s="419"/>
      <c r="C12" s="418">
        <v>5030010180</v>
      </c>
      <c r="D12" s="364"/>
      <c r="E12" s="246">
        <f t="shared" si="0"/>
        <v>5030011180</v>
      </c>
      <c r="F12" s="384"/>
      <c r="G12" s="246">
        <f t="shared" si="1"/>
        <v>5030012180</v>
      </c>
      <c r="H12" s="384"/>
    </row>
    <row r="13" spans="1:8" s="53" customFormat="1" ht="15" customHeight="1">
      <c r="A13" s="666" t="s">
        <v>577</v>
      </c>
      <c r="B13" s="416" t="s">
        <v>486</v>
      </c>
      <c r="C13" s="418">
        <v>5030010200</v>
      </c>
      <c r="D13" s="364"/>
      <c r="E13" s="246">
        <f>C13+1000</f>
        <v>5030011200</v>
      </c>
      <c r="F13" s="384"/>
      <c r="G13" s="379">
        <f t="shared" si="1"/>
        <v>5030012200</v>
      </c>
      <c r="H13" s="384"/>
    </row>
    <row r="14" spans="1:8" s="53" customFormat="1" ht="15" customHeight="1">
      <c r="A14" s="404"/>
      <c r="B14" s="406"/>
    </row>
    <row r="15" spans="1:8" s="53" customFormat="1" ht="15" customHeight="1">
      <c r="A15" s="529" t="s">
        <v>588</v>
      </c>
      <c r="B15" s="419"/>
      <c r="C15" s="418">
        <v>5030010210</v>
      </c>
      <c r="D15" s="364"/>
      <c r="E15" s="246">
        <f t="shared" ref="E15:E17" si="2">C15+1000</f>
        <v>5030011210</v>
      </c>
      <c r="F15" s="384"/>
      <c r="G15" s="246">
        <f t="shared" ref="G15:G17" si="3">C15+2000</f>
        <v>5030012210</v>
      </c>
      <c r="H15" s="384"/>
    </row>
    <row r="16" spans="1:8" s="53" customFormat="1" ht="15" customHeight="1">
      <c r="A16" s="529" t="s">
        <v>458</v>
      </c>
      <c r="B16" s="417"/>
      <c r="C16" s="418">
        <v>5030010220</v>
      </c>
      <c r="D16" s="364"/>
      <c r="E16" s="246">
        <f t="shared" si="2"/>
        <v>5030011220</v>
      </c>
      <c r="F16" s="384"/>
      <c r="G16" s="246">
        <f t="shared" si="3"/>
        <v>5030012220</v>
      </c>
      <c r="H16" s="384"/>
    </row>
    <row r="17" spans="1:8" s="53" customFormat="1" ht="15" customHeight="1">
      <c r="A17" s="667" t="s">
        <v>578</v>
      </c>
      <c r="B17" s="417" t="s">
        <v>487</v>
      </c>
      <c r="C17" s="418">
        <v>5030010230</v>
      </c>
      <c r="D17" s="364"/>
      <c r="E17" s="246">
        <f t="shared" si="2"/>
        <v>5030011230</v>
      </c>
      <c r="F17" s="384"/>
      <c r="G17" s="246">
        <f t="shared" si="3"/>
        <v>5030012230</v>
      </c>
      <c r="H17" s="384"/>
    </row>
    <row r="18" spans="1:8" s="53" customFormat="1" ht="15" customHeight="1">
      <c r="A18" s="404"/>
      <c r="B18" s="469"/>
      <c r="F18" s="369"/>
      <c r="H18" s="369"/>
    </row>
    <row r="19" spans="1:8" s="53" customFormat="1" ht="15" customHeight="1">
      <c r="A19" s="529" t="s">
        <v>589</v>
      </c>
      <c r="B19" s="417"/>
      <c r="C19" s="418">
        <v>5030010240</v>
      </c>
      <c r="D19" s="364"/>
      <c r="E19" s="246">
        <f t="shared" ref="E19:E23" si="4">C19+1000</f>
        <v>5030011240</v>
      </c>
      <c r="F19" s="384"/>
      <c r="G19" s="246">
        <f t="shared" ref="G19:G23" si="5">C19+2000</f>
        <v>5030012240</v>
      </c>
      <c r="H19" s="384"/>
    </row>
    <row r="20" spans="1:8" s="53" customFormat="1" ht="15" customHeight="1">
      <c r="A20" s="529" t="s">
        <v>579</v>
      </c>
      <c r="B20" s="417"/>
      <c r="C20" s="418">
        <v>5030010250</v>
      </c>
      <c r="D20" s="364"/>
      <c r="E20" s="246">
        <f t="shared" si="4"/>
        <v>5030011250</v>
      </c>
      <c r="F20" s="384"/>
      <c r="G20" s="246">
        <f t="shared" si="5"/>
        <v>5030012250</v>
      </c>
      <c r="H20" s="384"/>
    </row>
    <row r="21" spans="1:8" s="403" customFormat="1" ht="15" customHeight="1">
      <c r="A21" s="698" t="s">
        <v>625</v>
      </c>
      <c r="B21" s="699"/>
      <c r="C21" s="418">
        <v>5030010255</v>
      </c>
      <c r="D21" s="700"/>
      <c r="E21" s="379">
        <v>5030011255</v>
      </c>
      <c r="F21" s="576"/>
      <c r="G21" s="379">
        <v>5030012255</v>
      </c>
      <c r="H21" s="576"/>
    </row>
    <row r="22" spans="1:8" s="403" customFormat="1" ht="15" customHeight="1">
      <c r="A22" s="698" t="s">
        <v>637</v>
      </c>
      <c r="B22" s="699"/>
      <c r="C22" s="418">
        <v>5030010256</v>
      </c>
      <c r="D22" s="700"/>
      <c r="E22" s="379">
        <v>5030011256</v>
      </c>
      <c r="F22" s="576"/>
      <c r="G22" s="379">
        <v>5030012256</v>
      </c>
      <c r="H22" s="576"/>
    </row>
    <row r="23" spans="1:8" s="53" customFormat="1" ht="15" customHeight="1">
      <c r="A23" s="667" t="s">
        <v>580</v>
      </c>
      <c r="B23" s="417" t="s">
        <v>488</v>
      </c>
      <c r="C23" s="418">
        <v>5030010260</v>
      </c>
      <c r="D23" s="364"/>
      <c r="E23" s="246">
        <f t="shared" si="4"/>
        <v>5030011260</v>
      </c>
      <c r="F23" s="384"/>
      <c r="G23" s="246">
        <f t="shared" si="5"/>
        <v>5030012260</v>
      </c>
      <c r="H23" s="384"/>
    </row>
    <row r="24" spans="1:8" s="405" customFormat="1" ht="15" customHeight="1">
      <c r="A24" s="436"/>
      <c r="B24" s="408"/>
      <c r="C24" s="412"/>
      <c r="D24" s="434"/>
      <c r="E24" s="412"/>
      <c r="F24" s="435"/>
      <c r="G24" s="412"/>
      <c r="H24" s="435"/>
    </row>
    <row r="25" spans="1:8" s="53" customFormat="1" ht="15" customHeight="1">
      <c r="A25" s="570" t="s">
        <v>507</v>
      </c>
      <c r="B25" s="416"/>
      <c r="C25" s="418">
        <v>5030010050</v>
      </c>
      <c r="D25" s="384"/>
      <c r="E25" s="246">
        <f>C25+1000</f>
        <v>5030011050</v>
      </c>
      <c r="F25" s="384"/>
      <c r="G25" s="246">
        <f>C25+2000</f>
        <v>5030012050</v>
      </c>
      <c r="H25" s="384"/>
    </row>
    <row r="26" spans="1:8" s="53" customFormat="1" ht="13.9" customHeight="1">
      <c r="A26" s="53" t="s">
        <v>271</v>
      </c>
      <c r="B26" s="406"/>
    </row>
    <row r="27" spans="1:8" s="53" customFormat="1" ht="13.9" customHeight="1">
      <c r="A27" s="53" t="s">
        <v>272</v>
      </c>
      <c r="B27" s="406"/>
    </row>
    <row r="28" spans="1:8" s="53" customFormat="1" ht="13.9" customHeight="1">
      <c r="B28" s="406"/>
      <c r="H28" s="728" t="s">
        <v>690</v>
      </c>
    </row>
    <row r="29" spans="1:8" s="53" customFormat="1" ht="13.9" customHeight="1">
      <c r="B29" s="406"/>
      <c r="H29" s="38" t="s">
        <v>273</v>
      </c>
    </row>
  </sheetData>
  <customSheetViews>
    <customSheetView guid="{7C10E70B-CA2F-4DD3-A65F-D2F324708369}" fitToPage="1" topLeftCell="A10">
      <selection activeCell="B14" sqref="B14:H25"/>
      <pageMargins left="0.7" right="0.7" top="0.75" bottom="0.75" header="0.3" footer="0.3"/>
      <pageSetup scale="67" orientation="portrait" r:id="rId1"/>
    </customSheetView>
    <customSheetView guid="{EE1933C6-8392-46A4-85D3-94F99845B8F8}" fitToPage="1">
      <pageMargins left="0.7" right="0.7" top="0.75" bottom="0.75" header="0.3" footer="0.3"/>
      <pageSetup scale="67" orientation="portrait" r:id="rId2"/>
    </customSheetView>
    <customSheetView guid="{10071406-5415-425D-948E-2D821A4F8DEB}" showPageBreaks="1" fitToPage="1" printArea="1">
      <selection activeCell="E12" sqref="E12"/>
      <pageMargins left="0.7" right="0.7" top="0.75" bottom="0.75" header="0.3" footer="0.3"/>
      <pageSetup scale="67" orientation="portrait" r:id="rId3"/>
    </customSheetView>
  </customSheetViews>
  <mergeCells count="7">
    <mergeCell ref="A4:H4"/>
    <mergeCell ref="A5:H5"/>
    <mergeCell ref="A6:H6"/>
    <mergeCell ref="A7:H7"/>
    <mergeCell ref="C9:D9"/>
    <mergeCell ref="E9:F9"/>
    <mergeCell ref="G9:H9"/>
  </mergeCells>
  <printOptions horizontalCentered="1"/>
  <pageMargins left="0.39370078740157483" right="0.39370078740157483" top="0.39370078740157483" bottom="0.39370078740157483" header="0.39370078740157483" footer="0.39370078740157483"/>
  <pageSetup paperSize="5" orientation="landscape" r:id="rId4"/>
  <drawing r:id="rId5"/>
  <legacyDrawingHF r:id="rId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3">
    <pageSetUpPr fitToPage="1"/>
  </sheetPr>
  <dimension ref="A1:P42"/>
  <sheetViews>
    <sheetView showGridLines="0" zoomScaleNormal="100" workbookViewId="0">
      <selection activeCell="P32" sqref="P32"/>
    </sheetView>
  </sheetViews>
  <sheetFormatPr defaultColWidth="9.140625" defaultRowHeight="14.25"/>
  <cols>
    <col min="1" max="1" width="37.28515625" style="51" customWidth="1"/>
    <col min="2" max="2" width="8.7109375" style="51" customWidth="1"/>
    <col min="3" max="3" width="14.7109375" style="51" customWidth="1"/>
    <col min="4" max="4" width="8.5703125" style="51" customWidth="1"/>
    <col min="5" max="5" width="8.7109375" style="51" customWidth="1"/>
    <col min="6" max="6" width="14.7109375" style="51" customWidth="1"/>
    <col min="7" max="7" width="8.7109375" style="51" customWidth="1"/>
    <col min="8" max="8" width="14.7109375" style="51" customWidth="1"/>
    <col min="9" max="9" width="8.5703125" style="51" customWidth="1"/>
    <col min="10" max="10" width="8.7109375" style="51" customWidth="1"/>
    <col min="11" max="11" width="14.7109375" style="51" customWidth="1"/>
    <col min="12" max="12" width="8.7109375" style="51" customWidth="1"/>
    <col min="13" max="13" width="14.7109375" style="51" customWidth="1"/>
    <col min="14" max="14" width="9.140625" style="51"/>
    <col min="15" max="15" width="8.7109375" style="51" customWidth="1"/>
    <col min="16" max="16" width="14.7109375" style="51" customWidth="1"/>
    <col min="17" max="16384" width="9.140625" style="51"/>
  </cols>
  <sheetData>
    <row r="1" spans="1:16" ht="22.9" customHeight="1">
      <c r="A1" s="368"/>
      <c r="B1" s="368"/>
      <c r="C1" s="368"/>
      <c r="D1" s="368"/>
      <c r="E1" s="368"/>
      <c r="F1" s="368"/>
      <c r="G1" s="368"/>
      <c r="H1" s="368"/>
      <c r="I1" s="368"/>
      <c r="J1" s="368"/>
      <c r="K1" s="368"/>
      <c r="L1" s="368"/>
      <c r="M1" s="368"/>
      <c r="N1" s="368"/>
      <c r="O1" s="368"/>
      <c r="P1" s="450" t="s">
        <v>529</v>
      </c>
    </row>
    <row r="2" spans="1:16" ht="25.15" customHeight="1">
      <c r="A2" s="368"/>
      <c r="B2" s="628"/>
      <c r="C2" s="368"/>
      <c r="D2" s="368"/>
      <c r="E2" s="368"/>
      <c r="F2" s="368"/>
      <c r="G2" s="368"/>
      <c r="H2" s="450"/>
      <c r="I2" s="368"/>
      <c r="J2" s="368"/>
      <c r="K2" s="368"/>
      <c r="L2" s="368"/>
      <c r="M2" s="368"/>
      <c r="N2" s="368"/>
      <c r="O2" s="368"/>
      <c r="P2" s="368"/>
    </row>
    <row r="3" spans="1:16" s="83" customFormat="1" ht="13.9" customHeight="1">
      <c r="A3" s="479" t="s">
        <v>538</v>
      </c>
      <c r="B3" s="365"/>
      <c r="C3" s="365"/>
      <c r="D3" s="365"/>
      <c r="E3" s="365"/>
      <c r="F3" s="365"/>
      <c r="G3" s="365"/>
      <c r="H3" s="365"/>
      <c r="I3" s="365"/>
      <c r="J3" s="365"/>
      <c r="K3" s="365"/>
      <c r="L3" s="365"/>
      <c r="M3" s="365"/>
      <c r="N3" s="365"/>
      <c r="O3" s="526"/>
      <c r="P3" s="481" t="s">
        <v>536</v>
      </c>
    </row>
    <row r="4" spans="1:16" s="83" customFormat="1" ht="24" customHeight="1">
      <c r="A4" s="822" t="s">
        <v>559</v>
      </c>
      <c r="B4" s="822"/>
      <c r="C4" s="822"/>
      <c r="D4" s="822"/>
      <c r="E4" s="822"/>
      <c r="F4" s="822"/>
      <c r="G4" s="822"/>
      <c r="H4" s="822"/>
      <c r="I4" s="822"/>
      <c r="J4" s="822"/>
      <c r="K4" s="822"/>
      <c r="L4" s="822"/>
      <c r="M4" s="822"/>
      <c r="N4" s="822"/>
      <c r="O4" s="822"/>
      <c r="P4" s="822"/>
    </row>
    <row r="5" spans="1:16" ht="18">
      <c r="A5" s="824" t="s">
        <v>242</v>
      </c>
      <c r="B5" s="824"/>
      <c r="C5" s="824"/>
      <c r="D5" s="824"/>
      <c r="E5" s="824"/>
      <c r="F5" s="824"/>
      <c r="G5" s="824"/>
      <c r="H5" s="824"/>
      <c r="I5" s="824"/>
      <c r="J5" s="824"/>
      <c r="K5" s="824"/>
      <c r="L5" s="824"/>
      <c r="M5" s="824"/>
      <c r="N5" s="824"/>
      <c r="O5" s="824"/>
      <c r="P5" s="824"/>
    </row>
    <row r="6" spans="1:16" ht="18">
      <c r="A6" s="863" t="s">
        <v>597</v>
      </c>
      <c r="B6" s="863"/>
      <c r="C6" s="863"/>
      <c r="D6" s="863"/>
      <c r="E6" s="863"/>
      <c r="F6" s="863"/>
      <c r="G6" s="863"/>
      <c r="H6" s="863"/>
      <c r="I6" s="863"/>
      <c r="J6" s="863"/>
      <c r="K6" s="863"/>
      <c r="L6" s="863"/>
      <c r="M6" s="863"/>
      <c r="N6" s="863"/>
      <c r="O6" s="863"/>
      <c r="P6" s="863"/>
    </row>
    <row r="7" spans="1:16" s="70" customFormat="1" ht="13.9" customHeight="1">
      <c r="A7" s="874" t="s">
        <v>3</v>
      </c>
      <c r="B7" s="874"/>
      <c r="C7" s="874"/>
      <c r="D7" s="874"/>
      <c r="E7" s="874"/>
      <c r="F7" s="874"/>
      <c r="G7" s="874"/>
      <c r="H7" s="874"/>
      <c r="I7" s="874"/>
      <c r="J7" s="874"/>
      <c r="K7" s="874"/>
      <c r="L7" s="874"/>
      <c r="M7" s="874"/>
      <c r="N7" s="874"/>
      <c r="O7" s="874"/>
      <c r="P7" s="874"/>
    </row>
    <row r="8" spans="1:16" s="70" customFormat="1" ht="13.9" customHeight="1">
      <c r="A8" s="353"/>
      <c r="B8" s="353"/>
      <c r="C8" s="353"/>
      <c r="D8" s="353"/>
      <c r="E8" s="353"/>
      <c r="F8" s="353"/>
      <c r="G8" s="353"/>
      <c r="H8" s="353"/>
      <c r="I8" s="353"/>
      <c r="J8" s="353"/>
      <c r="K8" s="353"/>
      <c r="L8" s="353"/>
      <c r="M8" s="353"/>
      <c r="N8" s="353"/>
      <c r="O8" s="353"/>
      <c r="P8" s="353"/>
    </row>
    <row r="9" spans="1:16" s="53" customFormat="1" ht="15" customHeight="1">
      <c r="B9" s="865" t="s">
        <v>130</v>
      </c>
      <c r="C9" s="879"/>
      <c r="D9" s="879"/>
      <c r="E9" s="879"/>
      <c r="F9" s="866"/>
      <c r="G9" s="904" t="s">
        <v>123</v>
      </c>
      <c r="H9" s="912"/>
      <c r="I9" s="912"/>
      <c r="J9" s="912"/>
      <c r="K9" s="905"/>
      <c r="L9" s="904" t="s">
        <v>124</v>
      </c>
      <c r="M9" s="912"/>
      <c r="N9" s="912"/>
      <c r="O9" s="912"/>
      <c r="P9" s="905"/>
    </row>
    <row r="10" spans="1:16" s="53" customFormat="1" ht="27.6" customHeight="1">
      <c r="A10" s="566"/>
      <c r="B10" s="908" t="s">
        <v>274</v>
      </c>
      <c r="C10" s="876"/>
      <c r="D10" s="120" t="s">
        <v>153</v>
      </c>
      <c r="E10" s="875" t="s">
        <v>11</v>
      </c>
      <c r="F10" s="876"/>
      <c r="G10" s="819" t="s">
        <v>274</v>
      </c>
      <c r="H10" s="909"/>
      <c r="I10" s="575" t="s">
        <v>153</v>
      </c>
      <c r="J10" s="819" t="s">
        <v>11</v>
      </c>
      <c r="K10" s="909"/>
      <c r="L10" s="819" t="s">
        <v>274</v>
      </c>
      <c r="M10" s="909"/>
      <c r="N10" s="575" t="s">
        <v>153</v>
      </c>
      <c r="O10" s="819" t="s">
        <v>11</v>
      </c>
      <c r="P10" s="909"/>
    </row>
    <row r="11" spans="1:16" s="53" customFormat="1" ht="13.9" customHeight="1">
      <c r="A11" s="571" t="s">
        <v>457</v>
      </c>
      <c r="B11" s="379">
        <v>5040010040</v>
      </c>
      <c r="C11" s="363"/>
      <c r="D11" s="572" t="s">
        <v>231</v>
      </c>
      <c r="E11" s="379">
        <f t="shared" ref="E11:E18" si="0">B11+1000</f>
        <v>5040011040</v>
      </c>
      <c r="F11" s="384"/>
      <c r="G11" s="379">
        <f t="shared" ref="G11:G18" si="1">B11+2000</f>
        <v>5040012040</v>
      </c>
      <c r="H11" s="576"/>
      <c r="I11" s="577" t="s">
        <v>231</v>
      </c>
      <c r="J11" s="379">
        <f t="shared" ref="J11:J18" si="2">B11+3000</f>
        <v>5040013040</v>
      </c>
      <c r="K11" s="576"/>
      <c r="L11" s="379">
        <f t="shared" ref="L11:L18" si="3">B11+4000</f>
        <v>5040014040</v>
      </c>
      <c r="M11" s="576"/>
      <c r="N11" s="578" t="s">
        <v>231</v>
      </c>
      <c r="O11" s="379">
        <f t="shared" ref="O11:O18" si="4">B11+5000</f>
        <v>5040015040</v>
      </c>
      <c r="P11" s="576"/>
    </row>
    <row r="12" spans="1:16" s="53" customFormat="1" ht="13.9" customHeight="1">
      <c r="A12" s="673" t="s">
        <v>598</v>
      </c>
      <c r="B12" s="379">
        <v>5040010050</v>
      </c>
      <c r="C12" s="363"/>
      <c r="D12" s="579" t="s">
        <v>231</v>
      </c>
      <c r="E12" s="379">
        <f t="shared" si="0"/>
        <v>5040011050</v>
      </c>
      <c r="F12" s="384"/>
      <c r="G12" s="379">
        <f t="shared" si="1"/>
        <v>5040012050</v>
      </c>
      <c r="H12" s="576"/>
      <c r="I12" s="578" t="s">
        <v>231</v>
      </c>
      <c r="J12" s="379">
        <f t="shared" si="2"/>
        <v>5040013050</v>
      </c>
      <c r="K12" s="576"/>
      <c r="L12" s="379">
        <f t="shared" si="3"/>
        <v>5040014050</v>
      </c>
      <c r="M12" s="576"/>
      <c r="N12" s="578" t="s">
        <v>231</v>
      </c>
      <c r="O12" s="379">
        <f t="shared" si="4"/>
        <v>5040015050</v>
      </c>
      <c r="P12" s="576"/>
    </row>
    <row r="13" spans="1:16" s="53" customFormat="1" ht="13.9" customHeight="1">
      <c r="A13" s="673" t="s">
        <v>599</v>
      </c>
      <c r="B13" s="379">
        <v>5040010060</v>
      </c>
      <c r="C13" s="363"/>
      <c r="D13" s="579" t="s">
        <v>231</v>
      </c>
      <c r="E13" s="379">
        <f t="shared" si="0"/>
        <v>5040011060</v>
      </c>
      <c r="F13" s="384"/>
      <c r="G13" s="379">
        <f t="shared" si="1"/>
        <v>5040012060</v>
      </c>
      <c r="H13" s="576"/>
      <c r="I13" s="578" t="s">
        <v>231</v>
      </c>
      <c r="J13" s="379">
        <f t="shared" si="2"/>
        <v>5040013060</v>
      </c>
      <c r="K13" s="576"/>
      <c r="L13" s="379">
        <f t="shared" si="3"/>
        <v>5040014060</v>
      </c>
      <c r="M13" s="576"/>
      <c r="N13" s="578" t="s">
        <v>231</v>
      </c>
      <c r="O13" s="379">
        <f t="shared" si="4"/>
        <v>5040015060</v>
      </c>
      <c r="P13" s="576"/>
    </row>
    <row r="14" spans="1:16" s="53" customFormat="1" ht="13.9" customHeight="1">
      <c r="A14" s="673" t="s">
        <v>600</v>
      </c>
      <c r="B14" s="379">
        <v>5040010070</v>
      </c>
      <c r="C14" s="363"/>
      <c r="D14" s="579" t="s">
        <v>231</v>
      </c>
      <c r="E14" s="379">
        <f t="shared" si="0"/>
        <v>5040011070</v>
      </c>
      <c r="F14" s="384"/>
      <c r="G14" s="379">
        <f t="shared" si="1"/>
        <v>5040012070</v>
      </c>
      <c r="H14" s="576"/>
      <c r="I14" s="578" t="s">
        <v>231</v>
      </c>
      <c r="J14" s="379">
        <f t="shared" si="2"/>
        <v>5040013070</v>
      </c>
      <c r="K14" s="576"/>
      <c r="L14" s="379">
        <f t="shared" si="3"/>
        <v>5040014070</v>
      </c>
      <c r="M14" s="576"/>
      <c r="N14" s="578" t="s">
        <v>231</v>
      </c>
      <c r="O14" s="379">
        <f t="shared" si="4"/>
        <v>5040015070</v>
      </c>
      <c r="P14" s="576"/>
    </row>
    <row r="15" spans="1:16" s="53" customFormat="1" ht="13.9" customHeight="1">
      <c r="A15" s="673" t="s">
        <v>601</v>
      </c>
      <c r="B15" s="379">
        <v>5040010080</v>
      </c>
      <c r="C15" s="363"/>
      <c r="D15" s="579" t="s">
        <v>231</v>
      </c>
      <c r="E15" s="379">
        <f t="shared" si="0"/>
        <v>5040011080</v>
      </c>
      <c r="F15" s="384"/>
      <c r="G15" s="379">
        <f t="shared" si="1"/>
        <v>5040012080</v>
      </c>
      <c r="H15" s="576"/>
      <c r="I15" s="578" t="s">
        <v>231</v>
      </c>
      <c r="J15" s="379">
        <f t="shared" si="2"/>
        <v>5040013080</v>
      </c>
      <c r="K15" s="576"/>
      <c r="L15" s="379">
        <f t="shared" si="3"/>
        <v>5040014080</v>
      </c>
      <c r="M15" s="576"/>
      <c r="N15" s="578" t="s">
        <v>231</v>
      </c>
      <c r="O15" s="379">
        <f t="shared" si="4"/>
        <v>5040015080</v>
      </c>
      <c r="P15" s="576"/>
    </row>
    <row r="16" spans="1:16" s="53" customFormat="1" ht="13.9" customHeight="1">
      <c r="A16" s="673" t="s">
        <v>602</v>
      </c>
      <c r="B16" s="379">
        <v>5040010090</v>
      </c>
      <c r="C16" s="363"/>
      <c r="D16" s="579" t="s">
        <v>231</v>
      </c>
      <c r="E16" s="379">
        <f t="shared" si="0"/>
        <v>5040011090</v>
      </c>
      <c r="F16" s="384"/>
      <c r="G16" s="379">
        <f t="shared" si="1"/>
        <v>5040012090</v>
      </c>
      <c r="H16" s="576"/>
      <c r="I16" s="578" t="s">
        <v>231</v>
      </c>
      <c r="J16" s="379">
        <f t="shared" si="2"/>
        <v>5040013090</v>
      </c>
      <c r="K16" s="576"/>
      <c r="L16" s="379">
        <f t="shared" si="3"/>
        <v>5040014090</v>
      </c>
      <c r="M16" s="576"/>
      <c r="N16" s="578" t="s">
        <v>231</v>
      </c>
      <c r="O16" s="379">
        <f t="shared" si="4"/>
        <v>5040015090</v>
      </c>
      <c r="P16" s="576"/>
    </row>
    <row r="17" spans="1:16" s="53" customFormat="1" ht="13.9" customHeight="1">
      <c r="A17" s="673" t="s">
        <v>603</v>
      </c>
      <c r="B17" s="379">
        <v>5040010100</v>
      </c>
      <c r="C17" s="363"/>
      <c r="D17" s="579" t="s">
        <v>231</v>
      </c>
      <c r="E17" s="379">
        <f t="shared" si="0"/>
        <v>5040011100</v>
      </c>
      <c r="F17" s="384"/>
      <c r="G17" s="379">
        <f t="shared" si="1"/>
        <v>5040012100</v>
      </c>
      <c r="H17" s="576"/>
      <c r="I17" s="578" t="s">
        <v>231</v>
      </c>
      <c r="J17" s="379">
        <f t="shared" si="2"/>
        <v>5040013100</v>
      </c>
      <c r="K17" s="576"/>
      <c r="L17" s="379">
        <f t="shared" si="3"/>
        <v>5040014100</v>
      </c>
      <c r="M17" s="576"/>
      <c r="N17" s="578" t="s">
        <v>231</v>
      </c>
      <c r="O17" s="379">
        <f t="shared" si="4"/>
        <v>5040015100</v>
      </c>
      <c r="P17" s="576"/>
    </row>
    <row r="18" spans="1:16" s="53" customFormat="1" ht="13.9" customHeight="1">
      <c r="A18" s="674" t="s">
        <v>604</v>
      </c>
      <c r="B18" s="382">
        <v>5040010110</v>
      </c>
      <c r="C18" s="573"/>
      <c r="D18" s="189"/>
      <c r="E18" s="246">
        <f t="shared" si="0"/>
        <v>5040011110</v>
      </c>
      <c r="F18" s="384"/>
      <c r="G18" s="379">
        <f t="shared" si="1"/>
        <v>5040012110</v>
      </c>
      <c r="H18" s="384"/>
      <c r="I18" s="580"/>
      <c r="J18" s="379">
        <f t="shared" si="2"/>
        <v>5040013110</v>
      </c>
      <c r="K18" s="384"/>
      <c r="L18" s="379">
        <f t="shared" si="3"/>
        <v>5040014110</v>
      </c>
      <c r="M18" s="384"/>
      <c r="N18" s="580"/>
      <c r="O18" s="379">
        <f t="shared" si="4"/>
        <v>5040015110</v>
      </c>
      <c r="P18" s="384"/>
    </row>
    <row r="19" spans="1:16" s="53" customFormat="1" ht="13.9" customHeight="1">
      <c r="A19" s="404"/>
      <c r="B19" s="574"/>
      <c r="C19" s="574"/>
      <c r="D19" s="369"/>
      <c r="E19" s="369"/>
      <c r="F19" s="369"/>
      <c r="G19" s="369"/>
      <c r="H19" s="369"/>
      <c r="I19" s="369"/>
      <c r="J19" s="369"/>
      <c r="K19" s="369"/>
      <c r="L19" s="369"/>
      <c r="M19" s="369"/>
      <c r="N19" s="369"/>
      <c r="O19" s="369"/>
    </row>
    <row r="20" spans="1:16" s="53" customFormat="1" ht="15" customHeight="1">
      <c r="A20" s="404"/>
      <c r="B20" s="902" t="s">
        <v>130</v>
      </c>
      <c r="C20" s="903"/>
      <c r="D20" s="362"/>
      <c r="E20" s="362"/>
      <c r="F20" s="362"/>
      <c r="G20" s="904" t="s">
        <v>123</v>
      </c>
      <c r="H20" s="905"/>
      <c r="I20" s="360"/>
      <c r="J20" s="359"/>
      <c r="K20" s="375"/>
      <c r="L20" s="904" t="s">
        <v>124</v>
      </c>
      <c r="M20" s="905"/>
      <c r="N20" s="369"/>
      <c r="O20" s="369"/>
    </row>
    <row r="21" spans="1:16" s="179" customFormat="1" ht="25.15" customHeight="1">
      <c r="A21" s="672" t="s">
        <v>508</v>
      </c>
      <c r="B21" s="875" t="s">
        <v>275</v>
      </c>
      <c r="C21" s="876"/>
      <c r="D21" s="377"/>
      <c r="E21" s="361"/>
      <c r="F21" s="361"/>
      <c r="G21" s="819" t="s">
        <v>275</v>
      </c>
      <c r="H21" s="909"/>
      <c r="I21" s="358"/>
      <c r="J21" s="358"/>
      <c r="K21" s="358"/>
      <c r="L21" s="819" t="s">
        <v>275</v>
      </c>
      <c r="M21" s="909"/>
      <c r="N21" s="361"/>
      <c r="O21" s="361"/>
      <c r="P21" s="361"/>
    </row>
    <row r="22" spans="1:16" s="53" customFormat="1" ht="13.9" customHeight="1">
      <c r="A22" s="675" t="s">
        <v>276</v>
      </c>
      <c r="B22" s="906"/>
      <c r="C22" s="907"/>
      <c r="D22" s="376"/>
      <c r="E22" s="369"/>
      <c r="F22" s="369"/>
      <c r="G22" s="910"/>
      <c r="H22" s="911"/>
      <c r="I22" s="375"/>
      <c r="J22" s="375"/>
      <c r="K22" s="375"/>
      <c r="L22" s="910"/>
      <c r="M22" s="911"/>
      <c r="N22" s="369"/>
      <c r="O22" s="369"/>
    </row>
    <row r="23" spans="1:16" s="53" customFormat="1" ht="13.9" customHeight="1">
      <c r="A23" s="429" t="s">
        <v>277</v>
      </c>
      <c r="B23" s="246">
        <v>5040020010</v>
      </c>
      <c r="C23" s="384"/>
      <c r="D23" s="371"/>
      <c r="E23" s="369"/>
      <c r="F23" s="369"/>
      <c r="G23" s="379">
        <f t="shared" ref="G23:G30" si="5">B23+2000</f>
        <v>5040022010</v>
      </c>
      <c r="H23" s="576"/>
      <c r="I23" s="375"/>
      <c r="J23" s="375"/>
      <c r="K23" s="375"/>
      <c r="L23" s="379">
        <f t="shared" ref="L23:L30" si="6">B23+4000</f>
        <v>5040024010</v>
      </c>
      <c r="M23" s="576"/>
      <c r="N23" s="369"/>
      <c r="O23" s="369"/>
    </row>
    <row r="24" spans="1:16" s="53" customFormat="1" ht="13.9" customHeight="1">
      <c r="A24" s="429" t="s">
        <v>278</v>
      </c>
      <c r="B24" s="246">
        <v>5040020020</v>
      </c>
      <c r="C24" s="384"/>
      <c r="D24" s="371"/>
      <c r="E24" s="369"/>
      <c r="F24" s="369"/>
      <c r="G24" s="379">
        <f t="shared" si="5"/>
        <v>5040022020</v>
      </c>
      <c r="H24" s="576"/>
      <c r="I24" s="375"/>
      <c r="J24" s="375"/>
      <c r="K24" s="375"/>
      <c r="L24" s="379">
        <f t="shared" si="6"/>
        <v>5040024020</v>
      </c>
      <c r="M24" s="576"/>
      <c r="N24" s="369"/>
      <c r="O24" s="369"/>
    </row>
    <row r="25" spans="1:16" s="53" customFormat="1" ht="13.9" customHeight="1">
      <c r="A25" s="429" t="s">
        <v>279</v>
      </c>
      <c r="B25" s="246">
        <v>5040020030</v>
      </c>
      <c r="C25" s="384"/>
      <c r="D25" s="371"/>
      <c r="E25" s="369"/>
      <c r="F25" s="369"/>
      <c r="G25" s="379">
        <f t="shared" si="5"/>
        <v>5040022030</v>
      </c>
      <c r="H25" s="576"/>
      <c r="I25" s="375"/>
      <c r="J25" s="375"/>
      <c r="K25" s="375"/>
      <c r="L25" s="379">
        <f t="shared" si="6"/>
        <v>5040024030</v>
      </c>
      <c r="M25" s="576"/>
      <c r="N25" s="369"/>
      <c r="O25" s="369"/>
    </row>
    <row r="26" spans="1:16" s="53" customFormat="1" ht="13.9" customHeight="1">
      <c r="A26" s="429" t="s">
        <v>280</v>
      </c>
      <c r="B26" s="246">
        <v>5040020040</v>
      </c>
      <c r="C26" s="384"/>
      <c r="D26" s="371"/>
      <c r="E26" s="369"/>
      <c r="F26" s="369"/>
      <c r="G26" s="379">
        <f t="shared" si="5"/>
        <v>5040022040</v>
      </c>
      <c r="H26" s="576"/>
      <c r="I26" s="375"/>
      <c r="J26" s="375"/>
      <c r="K26" s="375"/>
      <c r="L26" s="379">
        <f t="shared" si="6"/>
        <v>5040024040</v>
      </c>
      <c r="M26" s="576"/>
      <c r="N26" s="369"/>
      <c r="O26" s="369"/>
    </row>
    <row r="27" spans="1:16" s="53" customFormat="1" ht="13.9" customHeight="1">
      <c r="A27" s="429" t="s">
        <v>281</v>
      </c>
      <c r="B27" s="246">
        <v>5040020050</v>
      </c>
      <c r="C27" s="384"/>
      <c r="D27" s="371"/>
      <c r="E27" s="369"/>
      <c r="F27" s="369"/>
      <c r="G27" s="379">
        <f t="shared" si="5"/>
        <v>5040022050</v>
      </c>
      <c r="H27" s="576"/>
      <c r="I27" s="375"/>
      <c r="J27" s="375"/>
      <c r="K27" s="375"/>
      <c r="L27" s="379">
        <f t="shared" si="6"/>
        <v>5040024050</v>
      </c>
      <c r="M27" s="576"/>
      <c r="N27" s="369"/>
      <c r="O27" s="369"/>
    </row>
    <row r="28" spans="1:16" s="53" customFormat="1" ht="13.9" customHeight="1">
      <c r="A28" s="429" t="s">
        <v>67</v>
      </c>
      <c r="B28" s="246">
        <v>5040020060</v>
      </c>
      <c r="C28" s="384"/>
      <c r="D28" s="371"/>
      <c r="E28" s="369"/>
      <c r="F28" s="369"/>
      <c r="G28" s="379">
        <f t="shared" si="5"/>
        <v>5040022060</v>
      </c>
      <c r="H28" s="576"/>
      <c r="I28" s="375"/>
      <c r="J28" s="375"/>
      <c r="K28" s="375"/>
      <c r="L28" s="379">
        <f t="shared" si="6"/>
        <v>5040024060</v>
      </c>
      <c r="M28" s="576"/>
      <c r="N28" s="369"/>
      <c r="O28" s="369"/>
    </row>
    <row r="29" spans="1:16" s="53" customFormat="1" ht="13.9" customHeight="1">
      <c r="A29" s="676" t="s">
        <v>282</v>
      </c>
      <c r="B29" s="246">
        <v>5040020070</v>
      </c>
      <c r="C29" s="384"/>
      <c r="D29" s="371"/>
      <c r="E29" s="369"/>
      <c r="F29" s="369"/>
      <c r="G29" s="379">
        <f t="shared" si="5"/>
        <v>5040022070</v>
      </c>
      <c r="H29" s="576"/>
      <c r="I29" s="375"/>
      <c r="J29" s="375"/>
      <c r="K29" s="375"/>
      <c r="L29" s="379">
        <f t="shared" si="6"/>
        <v>5040024070</v>
      </c>
      <c r="M29" s="576"/>
      <c r="N29" s="369"/>
      <c r="O29" s="369"/>
    </row>
    <row r="30" spans="1:16" s="53" customFormat="1" ht="13.9" customHeight="1">
      <c r="A30" s="674" t="s">
        <v>605</v>
      </c>
      <c r="B30" s="246">
        <v>5040020080</v>
      </c>
      <c r="C30" s="384"/>
      <c r="D30" s="371"/>
      <c r="E30" s="369"/>
      <c r="F30" s="369"/>
      <c r="G30" s="379">
        <f t="shared" si="5"/>
        <v>5040022080</v>
      </c>
      <c r="H30" s="384"/>
      <c r="I30" s="375"/>
      <c r="J30" s="375"/>
      <c r="K30" s="375"/>
      <c r="L30" s="379">
        <f t="shared" si="6"/>
        <v>5040024080</v>
      </c>
      <c r="M30" s="384"/>
      <c r="N30" s="369"/>
      <c r="O30" s="369"/>
    </row>
    <row r="31" spans="1:16" s="405" customFormat="1" ht="13.9" customHeight="1">
      <c r="A31" s="677" t="s">
        <v>606</v>
      </c>
      <c r="B31" s="412"/>
      <c r="C31" s="435"/>
      <c r="D31" s="411"/>
      <c r="G31" s="412"/>
      <c r="H31" s="435"/>
      <c r="I31" s="404"/>
      <c r="J31" s="404"/>
      <c r="K31" s="404"/>
      <c r="L31" s="412"/>
      <c r="M31" s="435"/>
    </row>
    <row r="32" spans="1:16" s="53" customFormat="1" ht="13.9" customHeight="1">
      <c r="D32" s="369"/>
      <c r="E32" s="369"/>
      <c r="F32" s="367"/>
      <c r="G32" s="369"/>
      <c r="H32" s="369"/>
      <c r="I32" s="369"/>
      <c r="J32" s="369"/>
      <c r="K32" s="369"/>
      <c r="L32" s="369"/>
      <c r="M32" s="369"/>
      <c r="N32" s="369"/>
      <c r="O32" s="369"/>
      <c r="P32" s="728" t="s">
        <v>690</v>
      </c>
    </row>
    <row r="33" spans="4:16" s="53" customFormat="1" ht="13.9" customHeight="1">
      <c r="D33" s="369"/>
      <c r="E33" s="369"/>
      <c r="F33" s="367"/>
      <c r="G33" s="369"/>
      <c r="H33" s="369"/>
      <c r="I33" s="369"/>
      <c r="J33" s="369"/>
      <c r="K33" s="369"/>
      <c r="L33" s="369"/>
      <c r="M33" s="369"/>
      <c r="N33" s="369"/>
      <c r="O33" s="369"/>
      <c r="P33" s="38" t="s">
        <v>283</v>
      </c>
    </row>
    <row r="34" spans="4:16" s="53" customFormat="1" ht="13.9" customHeight="1"/>
    <row r="35" spans="4:16" s="53" customFormat="1" ht="13.9" customHeight="1"/>
    <row r="36" spans="4:16" s="53" customFormat="1" ht="13.9" customHeight="1"/>
    <row r="37" spans="4:16" s="53" customFormat="1" ht="13.9" customHeight="1"/>
    <row r="38" spans="4:16" s="53" customFormat="1" ht="13.9" customHeight="1"/>
    <row r="39" spans="4:16" s="53" customFormat="1" ht="13.9" customHeight="1"/>
    <row r="40" spans="4:16" s="53" customFormat="1" ht="13.9" customHeight="1"/>
    <row r="41" spans="4:16" s="53" customFormat="1" ht="13.9" customHeight="1"/>
    <row r="42" spans="4:16" s="53" customFormat="1" ht="13.9" customHeight="1"/>
  </sheetData>
  <customSheetViews>
    <customSheetView guid="{7C10E70B-CA2F-4DD3-A65F-D2F324708369}" showGridLines="0" fitToPage="1">
      <selection activeCell="B20" sqref="B20:C20"/>
      <pageMargins left="0.7" right="0.7" top="0.75" bottom="0.75" header="0.3" footer="0.3"/>
      <pageSetup scale="77" orientation="landscape" r:id="rId1"/>
    </customSheetView>
    <customSheetView guid="{EE1933C6-8392-46A4-85D3-94F99845B8F8}" showGridLines="0" fitToPage="1">
      <pageMargins left="0.7" right="0.7" top="0.75" bottom="0.75" header="0.3" footer="0.3"/>
      <pageSetup scale="77" orientation="landscape" r:id="rId2"/>
    </customSheetView>
    <customSheetView guid="{10071406-5415-425D-948E-2D821A4F8DEB}" showPageBreaks="1" showGridLines="0" fitToPage="1" printArea="1">
      <selection activeCell="L8" sqref="L8:M8"/>
      <pageMargins left="0.7" right="0.7" top="0.75" bottom="0.75" header="0.3" footer="0.3"/>
      <pageSetup scale="77" orientation="landscape" r:id="rId3"/>
    </customSheetView>
  </customSheetViews>
  <mergeCells count="22">
    <mergeCell ref="G21:H21"/>
    <mergeCell ref="L21:M21"/>
    <mergeCell ref="G22:H22"/>
    <mergeCell ref="L22:M22"/>
    <mergeCell ref="G9:K9"/>
    <mergeCell ref="L9:P9"/>
    <mergeCell ref="G10:H10"/>
    <mergeCell ref="J10:K10"/>
    <mergeCell ref="L10:M10"/>
    <mergeCell ref="O10:P10"/>
    <mergeCell ref="B21:C21"/>
    <mergeCell ref="B22:C22"/>
    <mergeCell ref="B9:F9"/>
    <mergeCell ref="B10:C10"/>
    <mergeCell ref="E10:F10"/>
    <mergeCell ref="A4:P4"/>
    <mergeCell ref="A5:P5"/>
    <mergeCell ref="A6:P6"/>
    <mergeCell ref="A7:P7"/>
    <mergeCell ref="B20:C20"/>
    <mergeCell ref="G20:H20"/>
    <mergeCell ref="L20:M20"/>
  </mergeCells>
  <printOptions horizontalCentered="1"/>
  <pageMargins left="0.39370078740157483" right="0.39370078740157483" top="0.39370078740157483" bottom="0.39370078740157483" header="0.39370078740157483" footer="0.39370078740157483"/>
  <pageSetup paperSize="5" scale="82" orientation="landscape" r:id="rId4"/>
  <drawing r:id="rId5"/>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2">
    <pageSetUpPr fitToPage="1"/>
  </sheetPr>
  <dimension ref="A1:M60"/>
  <sheetViews>
    <sheetView showGridLines="0" zoomScale="85" zoomScaleNormal="85" workbookViewId="0">
      <selection activeCell="E49" sqref="E49"/>
    </sheetView>
  </sheetViews>
  <sheetFormatPr defaultColWidth="15.42578125" defaultRowHeight="15"/>
  <cols>
    <col min="1" max="1" width="11.85546875" style="5" customWidth="1"/>
    <col min="2" max="2" width="7.7109375" style="6" customWidth="1"/>
    <col min="3" max="3" width="16.140625" style="6" customWidth="1"/>
    <col min="4" max="4" width="29" style="6" customWidth="1"/>
    <col min="5" max="5" width="9.28515625" style="7" bestFit="1" customWidth="1"/>
    <col min="6" max="6" width="13.7109375" style="6" customWidth="1"/>
    <col min="7" max="7" width="9.28515625" style="6" bestFit="1" customWidth="1"/>
    <col min="8" max="8" width="13.7109375" style="6" customWidth="1"/>
    <col min="9" max="9" width="9.28515625" style="6" bestFit="1" customWidth="1"/>
    <col min="10" max="10" width="13.7109375" style="6" customWidth="1"/>
    <col min="11" max="11" width="9.28515625" style="6" bestFit="1" customWidth="1"/>
    <col min="12" max="12" width="13.7109375" style="6" customWidth="1"/>
    <col min="13" max="16384" width="15.42578125" style="6"/>
  </cols>
  <sheetData>
    <row r="1" spans="1:13" ht="23.45" customHeight="1">
      <c r="A1" s="448"/>
      <c r="B1" s="8"/>
      <c r="C1" s="8"/>
      <c r="D1" s="8"/>
      <c r="E1" s="449"/>
      <c r="F1" s="8"/>
      <c r="G1" s="8"/>
      <c r="H1" s="8"/>
      <c r="I1" s="8"/>
      <c r="J1" s="8"/>
      <c r="K1" s="8"/>
      <c r="L1" s="450" t="s">
        <v>526</v>
      </c>
    </row>
    <row r="2" spans="1:13" s="8" customFormat="1" ht="21" customHeight="1">
      <c r="A2" s="448"/>
      <c r="D2" s="625"/>
      <c r="E2" s="449"/>
      <c r="L2" s="450"/>
    </row>
    <row r="3" spans="1:13" s="8" customFormat="1" ht="15" customHeight="1">
      <c r="A3" s="479" t="s">
        <v>538</v>
      </c>
      <c r="B3" s="480"/>
      <c r="C3" s="480"/>
      <c r="E3" s="449"/>
      <c r="K3" s="480"/>
      <c r="L3" s="481" t="s">
        <v>536</v>
      </c>
    </row>
    <row r="4" spans="1:13" s="37" customFormat="1">
      <c r="A4" s="789" t="s">
        <v>1</v>
      </c>
      <c r="B4" s="789"/>
      <c r="C4" s="789"/>
      <c r="D4" s="789"/>
      <c r="E4" s="789"/>
      <c r="F4" s="789"/>
      <c r="G4" s="789"/>
      <c r="H4" s="789"/>
      <c r="I4" s="789"/>
      <c r="J4" s="789"/>
      <c r="K4" s="789"/>
      <c r="L4" s="789"/>
    </row>
    <row r="5" spans="1:13" s="37" customFormat="1" ht="27.6" customHeight="1">
      <c r="A5" s="790" t="s">
        <v>533</v>
      </c>
      <c r="B5" s="790"/>
      <c r="C5" s="790"/>
      <c r="D5" s="790"/>
      <c r="E5" s="790"/>
      <c r="F5" s="790"/>
      <c r="G5" s="790"/>
      <c r="H5" s="790"/>
      <c r="I5" s="790"/>
      <c r="J5" s="790"/>
      <c r="K5" s="790"/>
      <c r="L5" s="790"/>
    </row>
    <row r="6" spans="1:13" s="9" customFormat="1" ht="18">
      <c r="A6" s="790" t="s">
        <v>2</v>
      </c>
      <c r="B6" s="790"/>
      <c r="C6" s="790"/>
      <c r="D6" s="790"/>
      <c r="E6" s="790"/>
      <c r="F6" s="790"/>
      <c r="G6" s="790"/>
      <c r="H6" s="790"/>
      <c r="I6" s="790"/>
      <c r="J6" s="790"/>
      <c r="K6" s="790"/>
      <c r="L6" s="790"/>
    </row>
    <row r="7" spans="1:13" s="9" customFormat="1" ht="15" customHeight="1">
      <c r="A7" s="789" t="s">
        <v>3</v>
      </c>
      <c r="B7" s="789"/>
      <c r="C7" s="789"/>
      <c r="D7" s="789"/>
      <c r="E7" s="789"/>
      <c r="F7" s="789"/>
      <c r="G7" s="789"/>
      <c r="H7" s="789"/>
      <c r="I7" s="789"/>
      <c r="J7" s="789"/>
      <c r="K7" s="789"/>
      <c r="L7" s="789"/>
    </row>
    <row r="8" spans="1:13" s="9" customFormat="1" ht="13.15" customHeight="1">
      <c r="A8" s="451"/>
      <c r="B8" s="451"/>
      <c r="C8" s="451"/>
      <c r="D8" s="451"/>
      <c r="E8" s="452"/>
      <c r="F8" s="451"/>
      <c r="G8" s="451"/>
      <c r="H8" s="451"/>
      <c r="I8" s="451"/>
      <c r="J8" s="451"/>
      <c r="K8" s="451"/>
      <c r="L8" s="451"/>
    </row>
    <row r="9" spans="1:13" s="9" customFormat="1" ht="15.6" customHeight="1">
      <c r="A9" s="10" t="s">
        <v>4</v>
      </c>
      <c r="B9" s="11" t="s">
        <v>5</v>
      </c>
      <c r="C9" s="12"/>
      <c r="D9" s="13"/>
      <c r="E9" s="791" t="s">
        <v>6</v>
      </c>
      <c r="F9" s="791"/>
      <c r="G9" s="791"/>
      <c r="H9" s="792"/>
      <c r="I9" s="793" t="s">
        <v>7</v>
      </c>
      <c r="J9" s="791"/>
      <c r="K9" s="794" t="s">
        <v>8</v>
      </c>
      <c r="L9" s="795"/>
      <c r="M9" s="37"/>
    </row>
    <row r="10" spans="1:13" s="9" customFormat="1" ht="25.15" customHeight="1">
      <c r="A10" s="14" t="s">
        <v>9</v>
      </c>
      <c r="B10" s="30" t="s">
        <v>9</v>
      </c>
      <c r="C10" s="15"/>
      <c r="D10" s="16"/>
      <c r="E10" s="781" t="s">
        <v>10</v>
      </c>
      <c r="F10" s="782"/>
      <c r="G10" s="783" t="s">
        <v>560</v>
      </c>
      <c r="H10" s="784"/>
      <c r="I10" s="785" t="s">
        <v>561</v>
      </c>
      <c r="J10" s="786"/>
      <c r="K10" s="787" t="s">
        <v>10</v>
      </c>
      <c r="L10" s="788"/>
      <c r="M10" s="37"/>
    </row>
    <row r="11" spans="1:13" s="9" customFormat="1">
      <c r="A11" s="18" t="s">
        <v>684</v>
      </c>
      <c r="B11" s="41"/>
      <c r="C11" s="482" t="s">
        <v>12</v>
      </c>
      <c r="D11" s="19"/>
      <c r="E11" s="242">
        <v>1020010010</v>
      </c>
      <c r="F11" s="243"/>
      <c r="G11" s="244">
        <f>E11+1000</f>
        <v>1020011010</v>
      </c>
      <c r="H11" s="245"/>
      <c r="I11" s="244">
        <f>E11+2000</f>
        <v>1020012010</v>
      </c>
      <c r="J11" s="250"/>
      <c r="K11" s="606"/>
      <c r="L11" s="254"/>
      <c r="M11" s="37"/>
    </row>
    <row r="12" spans="1:13" s="9" customFormat="1">
      <c r="A12" s="18"/>
      <c r="B12" s="17" t="s">
        <v>13</v>
      </c>
      <c r="C12" s="482"/>
      <c r="D12" s="19" t="s">
        <v>14</v>
      </c>
      <c r="E12" s="606"/>
      <c r="F12" s="614"/>
      <c r="G12" s="606"/>
      <c r="H12" s="612"/>
      <c r="I12" s="606"/>
      <c r="J12" s="615"/>
      <c r="K12" s="244">
        <v>1020013020</v>
      </c>
      <c r="L12" s="244"/>
      <c r="M12" s="37"/>
    </row>
    <row r="13" spans="1:13" s="9" customFormat="1">
      <c r="A13" s="18"/>
      <c r="B13" s="17" t="s">
        <v>13</v>
      </c>
      <c r="C13" s="482"/>
      <c r="D13" s="19" t="s">
        <v>15</v>
      </c>
      <c r="E13" s="606"/>
      <c r="F13" s="614"/>
      <c r="G13" s="606"/>
      <c r="H13" s="612"/>
      <c r="I13" s="606"/>
      <c r="J13" s="615"/>
      <c r="K13" s="244">
        <v>1020013030</v>
      </c>
      <c r="L13" s="244"/>
      <c r="M13" s="37"/>
    </row>
    <row r="14" spans="1:13" s="9" customFormat="1">
      <c r="A14" s="18" t="s">
        <v>684</v>
      </c>
      <c r="B14" s="25"/>
      <c r="C14" s="482" t="s">
        <v>24</v>
      </c>
      <c r="D14" s="19"/>
      <c r="E14" s="379">
        <v>1020010140</v>
      </c>
      <c r="F14" s="252"/>
      <c r="G14" s="379">
        <f>E14+1000</f>
        <v>1020011140</v>
      </c>
      <c r="H14" s="253"/>
      <c r="I14" s="244">
        <f>E14+2000</f>
        <v>1020012140</v>
      </c>
      <c r="J14" s="245"/>
      <c r="K14" s="594">
        <v>1020013140</v>
      </c>
      <c r="L14" s="247"/>
      <c r="M14" s="37"/>
    </row>
    <row r="15" spans="1:13" s="462" customFormat="1">
      <c r="A15" s="729"/>
      <c r="B15" s="730"/>
      <c r="C15" s="482" t="s">
        <v>28</v>
      </c>
      <c r="D15" s="482"/>
      <c r="E15" s="495"/>
      <c r="F15" s="496"/>
      <c r="G15" s="732"/>
      <c r="H15" s="496"/>
      <c r="I15" s="495"/>
      <c r="J15" s="496"/>
      <c r="K15" s="495"/>
      <c r="L15" s="418"/>
      <c r="M15" s="37"/>
    </row>
    <row r="16" spans="1:13" s="462" customFormat="1">
      <c r="A16" s="729"/>
      <c r="B16" s="730"/>
      <c r="C16" s="731"/>
      <c r="D16" s="19" t="s">
        <v>686</v>
      </c>
      <c r="E16" s="705"/>
      <c r="F16" s="614"/>
      <c r="G16" s="705"/>
      <c r="H16" s="612"/>
      <c r="I16" s="705"/>
      <c r="J16" s="615"/>
      <c r="K16" s="594">
        <v>1020013215</v>
      </c>
      <c r="L16" s="247"/>
      <c r="M16" s="37"/>
    </row>
    <row r="17" spans="1:13" s="462" customFormat="1">
      <c r="A17" s="729"/>
      <c r="B17" s="730"/>
      <c r="C17" s="731"/>
      <c r="D17" s="19" t="s">
        <v>687</v>
      </c>
      <c r="E17" s="705"/>
      <c r="F17" s="614"/>
      <c r="G17" s="705"/>
      <c r="H17" s="612"/>
      <c r="I17" s="705"/>
      <c r="J17" s="615"/>
      <c r="K17" s="594">
        <v>1020013225</v>
      </c>
      <c r="L17" s="247"/>
      <c r="M17" s="37"/>
    </row>
    <row r="18" spans="1:13" s="9" customFormat="1" ht="13.9" customHeight="1">
      <c r="A18" s="18" t="s">
        <v>684</v>
      </c>
      <c r="B18" s="25" t="s">
        <v>13</v>
      </c>
      <c r="C18" s="717" t="s">
        <v>58</v>
      </c>
      <c r="D18" s="716"/>
      <c r="E18" s="383">
        <v>1020010720</v>
      </c>
      <c r="F18" s="611"/>
      <c r="G18" s="618"/>
      <c r="H18" s="612"/>
      <c r="I18" s="251">
        <f>E18+2000</f>
        <v>1020012720</v>
      </c>
      <c r="J18" s="245"/>
      <c r="K18" s="251">
        <v>1020013720</v>
      </c>
      <c r="L18" s="251"/>
      <c r="M18" s="37"/>
    </row>
    <row r="19" spans="1:13" s="9" customFormat="1">
      <c r="A19" s="18" t="s">
        <v>684</v>
      </c>
      <c r="B19" s="17"/>
      <c r="C19" s="718" t="s">
        <v>16</v>
      </c>
      <c r="D19" s="20"/>
      <c r="E19" s="242">
        <v>1020010040</v>
      </c>
      <c r="F19" s="245"/>
      <c r="G19" s="379">
        <f>E19+1000</f>
        <v>1020011040</v>
      </c>
      <c r="H19" s="253"/>
      <c r="I19" s="244">
        <f>E19+2000</f>
        <v>1020012040</v>
      </c>
      <c r="J19" s="245"/>
      <c r="K19" s="705"/>
      <c r="L19" s="706"/>
      <c r="M19" s="37"/>
    </row>
    <row r="20" spans="1:13" s="9" customFormat="1">
      <c r="A20" s="18"/>
      <c r="B20" s="17" t="s">
        <v>13</v>
      </c>
      <c r="C20" s="718"/>
      <c r="D20" s="20" t="s">
        <v>17</v>
      </c>
      <c r="E20" s="606"/>
      <c r="F20" s="610"/>
      <c r="G20" s="616"/>
      <c r="H20" s="612"/>
      <c r="I20" s="606"/>
      <c r="J20" s="612"/>
      <c r="K20" s="244">
        <v>1020013050</v>
      </c>
      <c r="L20" s="244"/>
      <c r="M20" s="37"/>
    </row>
    <row r="21" spans="1:13" s="9" customFormat="1">
      <c r="A21" s="18"/>
      <c r="B21" s="17" t="s">
        <v>13</v>
      </c>
      <c r="C21" s="718"/>
      <c r="D21" s="20" t="s">
        <v>18</v>
      </c>
      <c r="E21" s="606"/>
      <c r="F21" s="610"/>
      <c r="G21" s="616"/>
      <c r="H21" s="612"/>
      <c r="I21" s="606"/>
      <c r="J21" s="612"/>
      <c r="K21" s="244">
        <v>1020013060</v>
      </c>
      <c r="L21" s="244"/>
      <c r="M21" s="37"/>
    </row>
    <row r="22" spans="1:13" s="462" customFormat="1">
      <c r="A22" s="18" t="s">
        <v>684</v>
      </c>
      <c r="B22" s="17"/>
      <c r="C22" s="718" t="s">
        <v>677</v>
      </c>
      <c r="D22" s="20"/>
      <c r="E22" s="594">
        <v>1020010212</v>
      </c>
      <c r="F22" s="247"/>
      <c r="G22" s="594">
        <v>1020010222</v>
      </c>
      <c r="H22" s="247"/>
      <c r="I22" s="594">
        <v>1020010232</v>
      </c>
      <c r="J22" s="247"/>
      <c r="K22" s="594">
        <v>1020010242</v>
      </c>
      <c r="L22" s="247"/>
      <c r="M22" s="37"/>
    </row>
    <row r="23" spans="1:13" s="9" customFormat="1">
      <c r="A23" s="26" t="s">
        <v>19</v>
      </c>
      <c r="B23" s="25"/>
      <c r="C23" s="482" t="s">
        <v>678</v>
      </c>
      <c r="D23" s="19"/>
      <c r="E23" s="379">
        <v>1020010070</v>
      </c>
      <c r="F23" s="253"/>
      <c r="G23" s="379">
        <f t="shared" ref="G23:G28" si="0">E23+1000</f>
        <v>1020011070</v>
      </c>
      <c r="H23" s="253"/>
      <c r="I23" s="379">
        <f t="shared" ref="I23:I28" si="1">E23+2000</f>
        <v>1020012070</v>
      </c>
      <c r="J23" s="253"/>
      <c r="K23" s="594">
        <v>1020013070</v>
      </c>
      <c r="L23" s="247"/>
      <c r="M23" s="37"/>
    </row>
    <row r="24" spans="1:13" s="9" customFormat="1">
      <c r="A24" s="733"/>
      <c r="B24" s="25"/>
      <c r="C24" s="482" t="s">
        <v>679</v>
      </c>
      <c r="D24" s="482"/>
      <c r="E24" s="379">
        <v>1020010230</v>
      </c>
      <c r="F24" s="252"/>
      <c r="G24" s="379">
        <f t="shared" si="0"/>
        <v>1020011230</v>
      </c>
      <c r="H24" s="253"/>
      <c r="I24" s="246">
        <f t="shared" si="1"/>
        <v>1020012230</v>
      </c>
      <c r="J24" s="253"/>
      <c r="K24" s="594">
        <v>1020012240</v>
      </c>
      <c r="L24" s="247"/>
      <c r="M24" s="37"/>
    </row>
    <row r="25" spans="1:13" s="9" customFormat="1">
      <c r="A25" s="733"/>
      <c r="B25" s="25"/>
      <c r="C25" s="482" t="s">
        <v>681</v>
      </c>
      <c r="D25" s="20"/>
      <c r="E25" s="379">
        <v>1020010470</v>
      </c>
      <c r="F25" s="252"/>
      <c r="G25" s="379">
        <f t="shared" si="0"/>
        <v>1020011470</v>
      </c>
      <c r="H25" s="253"/>
      <c r="I25" s="246">
        <f t="shared" si="1"/>
        <v>1020012470</v>
      </c>
      <c r="J25" s="253"/>
      <c r="K25" s="594">
        <v>1020013470</v>
      </c>
      <c r="L25" s="247"/>
      <c r="M25" s="37"/>
    </row>
    <row r="26" spans="1:13" s="9" customFormat="1">
      <c r="A26" s="733"/>
      <c r="B26" s="25"/>
      <c r="C26" s="482" t="s">
        <v>682</v>
      </c>
      <c r="D26" s="20"/>
      <c r="E26" s="379">
        <v>1020010530</v>
      </c>
      <c r="F26" s="252"/>
      <c r="G26" s="379">
        <f t="shared" si="0"/>
        <v>1020011530</v>
      </c>
      <c r="H26" s="253"/>
      <c r="I26" s="244">
        <f t="shared" si="1"/>
        <v>1020012530</v>
      </c>
      <c r="J26" s="245"/>
      <c r="K26" s="594">
        <v>1020013530</v>
      </c>
      <c r="L26" s="247"/>
      <c r="M26" s="37"/>
    </row>
    <row r="27" spans="1:13" s="9" customFormat="1">
      <c r="A27" s="733"/>
      <c r="B27" s="17"/>
      <c r="C27" s="719" t="s">
        <v>680</v>
      </c>
      <c r="D27" s="483"/>
      <c r="E27" s="242">
        <v>1020010340</v>
      </c>
      <c r="F27" s="613"/>
      <c r="G27" s="379">
        <f t="shared" si="0"/>
        <v>1020011340</v>
      </c>
      <c r="H27" s="253"/>
      <c r="I27" s="244">
        <f t="shared" si="1"/>
        <v>1020012340</v>
      </c>
      <c r="J27" s="245"/>
      <c r="K27" s="594">
        <v>1020013340</v>
      </c>
      <c r="L27" s="247"/>
      <c r="M27" s="37"/>
    </row>
    <row r="28" spans="1:13" s="9" customFormat="1">
      <c r="A28" s="733"/>
      <c r="B28" s="25"/>
      <c r="C28" s="482" t="s">
        <v>691</v>
      </c>
      <c r="D28" s="19"/>
      <c r="E28" s="379">
        <v>1020010700</v>
      </c>
      <c r="F28" s="253"/>
      <c r="G28" s="379">
        <f t="shared" si="0"/>
        <v>1020011700</v>
      </c>
      <c r="H28" s="497"/>
      <c r="I28" s="244">
        <f t="shared" si="1"/>
        <v>1020012700</v>
      </c>
      <c r="J28" s="245"/>
      <c r="K28" s="606"/>
      <c r="L28" s="254"/>
      <c r="M28" s="37"/>
    </row>
    <row r="29" spans="1:13" s="9" customFormat="1">
      <c r="A29" s="26"/>
      <c r="B29" s="25" t="s">
        <v>460</v>
      </c>
      <c r="C29" s="482"/>
      <c r="D29" s="19" t="s">
        <v>462</v>
      </c>
      <c r="E29" s="606"/>
      <c r="F29" s="254"/>
      <c r="G29" s="606"/>
      <c r="H29" s="254"/>
      <c r="I29" s="617"/>
      <c r="J29" s="254"/>
      <c r="K29" s="244">
        <v>1020013701</v>
      </c>
      <c r="L29" s="247"/>
      <c r="M29" s="37"/>
    </row>
    <row r="30" spans="1:13" s="9" customFormat="1" ht="22.5">
      <c r="A30" s="26"/>
      <c r="B30" s="725" t="s">
        <v>470</v>
      </c>
      <c r="C30" s="719"/>
      <c r="D30" s="483" t="s">
        <v>461</v>
      </c>
      <c r="E30" s="606"/>
      <c r="F30" s="254"/>
      <c r="G30" s="606"/>
      <c r="H30" s="254"/>
      <c r="I30" s="617"/>
      <c r="J30" s="254"/>
      <c r="K30" s="244">
        <v>1020013702</v>
      </c>
      <c r="L30" s="247"/>
      <c r="M30" s="37"/>
    </row>
    <row r="31" spans="1:13" s="462" customFormat="1">
      <c r="A31" s="26"/>
      <c r="B31" s="725"/>
      <c r="C31" s="482"/>
      <c r="D31" s="19" t="s">
        <v>27</v>
      </c>
      <c r="E31" s="705"/>
      <c r="F31" s="706"/>
      <c r="G31" s="705"/>
      <c r="H31" s="706"/>
      <c r="I31" s="705"/>
      <c r="J31" s="706"/>
      <c r="K31" s="594">
        <v>1020013707</v>
      </c>
      <c r="L31" s="247"/>
      <c r="M31" s="37"/>
    </row>
    <row r="32" spans="1:13" s="462" customFormat="1">
      <c r="A32" s="26" t="s">
        <v>684</v>
      </c>
      <c r="B32" s="725"/>
      <c r="C32" s="718" t="s">
        <v>688</v>
      </c>
      <c r="D32" s="20"/>
      <c r="E32" s="594">
        <v>1020010715</v>
      </c>
      <c r="F32" s="247"/>
      <c r="G32" s="594">
        <v>1020011715</v>
      </c>
      <c r="H32" s="247"/>
      <c r="I32" s="594">
        <v>1020012715</v>
      </c>
      <c r="J32" s="247"/>
      <c r="K32" s="594">
        <v>1020013715</v>
      </c>
      <c r="L32" s="247"/>
      <c r="M32" s="37"/>
    </row>
    <row r="33" spans="1:13" s="9" customFormat="1">
      <c r="A33" s="18" t="s">
        <v>684</v>
      </c>
      <c r="B33" s="46" t="s">
        <v>59</v>
      </c>
      <c r="C33" s="717" t="s">
        <v>60</v>
      </c>
      <c r="D33" s="716"/>
      <c r="E33" s="383">
        <v>1020010730</v>
      </c>
      <c r="F33" s="611"/>
      <c r="G33" s="618"/>
      <c r="H33" s="612"/>
      <c r="I33" s="251">
        <f>E33+2000</f>
        <v>1020012730</v>
      </c>
      <c r="J33" s="245"/>
      <c r="K33" s="244">
        <v>1020013730</v>
      </c>
      <c r="L33" s="244"/>
      <c r="M33" s="37"/>
    </row>
    <row r="34" spans="1:13" s="9" customFormat="1">
      <c r="A34" s="18" t="s">
        <v>684</v>
      </c>
      <c r="B34" s="25"/>
      <c r="C34" s="718" t="s">
        <v>692</v>
      </c>
      <c r="D34" s="20"/>
      <c r="E34" s="379">
        <v>1020010610</v>
      </c>
      <c r="F34" s="611"/>
      <c r="G34" s="606"/>
      <c r="H34" s="612"/>
      <c r="I34" s="594">
        <v>1020012610</v>
      </c>
      <c r="J34" s="247"/>
      <c r="K34" s="244">
        <v>1020013610</v>
      </c>
      <c r="L34" s="244"/>
      <c r="M34" s="726"/>
    </row>
    <row r="35" spans="1:13" s="462" customFormat="1">
      <c r="A35" s="18" t="s">
        <v>684</v>
      </c>
      <c r="B35" s="17"/>
      <c r="C35" s="718" t="s">
        <v>685</v>
      </c>
      <c r="D35" s="20"/>
      <c r="E35" s="671">
        <v>1020010615</v>
      </c>
      <c r="F35" s="247"/>
      <c r="G35" s="594">
        <v>1020011615</v>
      </c>
      <c r="H35" s="247"/>
      <c r="I35" s="594">
        <v>1020012615</v>
      </c>
      <c r="J35" s="247"/>
      <c r="K35" s="594">
        <v>1020013615</v>
      </c>
      <c r="L35" s="247"/>
      <c r="M35" s="726"/>
    </row>
    <row r="36" spans="1:13" s="9" customFormat="1">
      <c r="A36" s="18" t="s">
        <v>684</v>
      </c>
      <c r="B36" s="25"/>
      <c r="C36" s="718" t="s">
        <v>693</v>
      </c>
      <c r="D36" s="20"/>
      <c r="E36" s="379">
        <v>1020010620</v>
      </c>
      <c r="F36" s="253"/>
      <c r="G36" s="379">
        <f>E36+1000</f>
        <v>1020011620</v>
      </c>
      <c r="H36" s="253"/>
      <c r="I36" s="244">
        <f>E36+2000</f>
        <v>1020012620</v>
      </c>
      <c r="J36" s="245"/>
      <c r="K36" s="606"/>
      <c r="L36" s="254"/>
      <c r="M36" s="37"/>
    </row>
    <row r="37" spans="1:13" s="9" customFormat="1">
      <c r="A37" s="26"/>
      <c r="B37" s="25" t="s">
        <v>13</v>
      </c>
      <c r="C37" s="718"/>
      <c r="D37" s="20" t="s">
        <v>52</v>
      </c>
      <c r="E37" s="606"/>
      <c r="F37" s="610"/>
      <c r="G37" s="616"/>
      <c r="H37" s="612"/>
      <c r="I37" s="606"/>
      <c r="J37" s="612"/>
      <c r="K37" s="244">
        <v>1020013630</v>
      </c>
      <c r="L37" s="244"/>
      <c r="M37" s="37"/>
    </row>
    <row r="38" spans="1:13" s="9" customFormat="1">
      <c r="A38" s="26"/>
      <c r="B38" s="25"/>
      <c r="C38" s="718"/>
      <c r="D38" s="20" t="s">
        <v>53</v>
      </c>
      <c r="E38" s="606"/>
      <c r="F38" s="610"/>
      <c r="G38" s="616"/>
      <c r="H38" s="612"/>
      <c r="I38" s="606"/>
      <c r="J38" s="612"/>
      <c r="K38" s="244">
        <v>1020013640</v>
      </c>
      <c r="L38" s="244"/>
      <c r="M38" s="37"/>
    </row>
    <row r="39" spans="1:13" s="9" customFormat="1">
      <c r="A39" s="18" t="s">
        <v>684</v>
      </c>
      <c r="B39" s="17"/>
      <c r="C39" s="718" t="s">
        <v>50</v>
      </c>
      <c r="D39" s="20"/>
      <c r="E39" s="379">
        <v>1020010580</v>
      </c>
      <c r="F39" s="253"/>
      <c r="G39" s="379">
        <f>E39+1000</f>
        <v>1020011580</v>
      </c>
      <c r="H39" s="253"/>
      <c r="I39" s="244">
        <f>E39+2000</f>
        <v>1020012580</v>
      </c>
      <c r="J39" s="245"/>
      <c r="K39" s="594">
        <v>1020013580</v>
      </c>
      <c r="L39" s="247"/>
      <c r="M39" s="37"/>
    </row>
    <row r="40" spans="1:13" s="9" customFormat="1">
      <c r="A40" s="18" t="s">
        <v>684</v>
      </c>
      <c r="B40" s="25"/>
      <c r="C40" s="718" t="s">
        <v>54</v>
      </c>
      <c r="D40" s="20"/>
      <c r="E40" s="379">
        <v>1020010650</v>
      </c>
      <c r="F40" s="253"/>
      <c r="G40" s="379">
        <f>E40+1000</f>
        <v>1020011650</v>
      </c>
      <c r="H40" s="253"/>
      <c r="I40" s="244">
        <f>E40+2000</f>
        <v>1020012650</v>
      </c>
      <c r="J40" s="245"/>
      <c r="K40" s="606"/>
      <c r="L40" s="254"/>
      <c r="M40" s="37"/>
    </row>
    <row r="41" spans="1:13" s="9" customFormat="1">
      <c r="A41" s="26"/>
      <c r="B41" s="17" t="s">
        <v>51</v>
      </c>
      <c r="C41" s="44"/>
      <c r="D41" s="28" t="s">
        <v>55</v>
      </c>
      <c r="E41" s="606"/>
      <c r="F41" s="610"/>
      <c r="G41" s="606"/>
      <c r="H41" s="612"/>
      <c r="I41" s="606"/>
      <c r="J41" s="612"/>
      <c r="K41" s="244">
        <v>1020013660</v>
      </c>
      <c r="L41" s="244"/>
      <c r="M41" s="37"/>
    </row>
    <row r="42" spans="1:13" s="9" customFormat="1">
      <c r="A42" s="26"/>
      <c r="B42" s="17" t="s">
        <v>51</v>
      </c>
      <c r="C42" s="44"/>
      <c r="D42" s="28" t="s">
        <v>56</v>
      </c>
      <c r="E42" s="606"/>
      <c r="F42" s="610"/>
      <c r="G42" s="619"/>
      <c r="H42" s="612"/>
      <c r="I42" s="606"/>
      <c r="J42" s="612"/>
      <c r="K42" s="244">
        <v>1020013670</v>
      </c>
      <c r="L42" s="244"/>
      <c r="M42" s="37"/>
    </row>
    <row r="43" spans="1:13" s="9" customFormat="1">
      <c r="A43" s="18" t="s">
        <v>684</v>
      </c>
      <c r="B43" s="46" t="s">
        <v>13</v>
      </c>
      <c r="C43" s="718" t="s">
        <v>63</v>
      </c>
      <c r="D43" s="20"/>
      <c r="E43" s="379">
        <v>1020010750</v>
      </c>
      <c r="F43" s="611"/>
      <c r="G43" s="619"/>
      <c r="H43" s="612"/>
      <c r="I43" s="244">
        <f>E43+2000</f>
        <v>1020012750</v>
      </c>
      <c r="J43" s="245"/>
      <c r="K43" s="244">
        <v>1020013750</v>
      </c>
      <c r="L43" s="244"/>
      <c r="M43" s="37"/>
    </row>
    <row r="44" spans="1:13" s="9" customFormat="1">
      <c r="A44" s="18" t="s">
        <v>684</v>
      </c>
      <c r="B44" s="46" t="s">
        <v>13</v>
      </c>
      <c r="C44" s="718" t="s">
        <v>62</v>
      </c>
      <c r="D44" s="20"/>
      <c r="E44" s="379">
        <v>1020010740</v>
      </c>
      <c r="F44" s="611"/>
      <c r="G44" s="619"/>
      <c r="H44" s="612"/>
      <c r="I44" s="244">
        <f>E44+2000</f>
        <v>1020012740</v>
      </c>
      <c r="J44" s="245"/>
      <c r="K44" s="244">
        <v>1020013740</v>
      </c>
      <c r="L44" s="244"/>
      <c r="M44" s="37"/>
    </row>
    <row r="45" spans="1:13" s="9" customFormat="1" ht="13.9" customHeight="1">
      <c r="A45" s="18" t="s">
        <v>684</v>
      </c>
      <c r="B45" s="17"/>
      <c r="C45" s="720" t="s">
        <v>64</v>
      </c>
      <c r="D45" s="31"/>
      <c r="E45" s="379">
        <v>1020010760</v>
      </c>
      <c r="F45" s="611"/>
      <c r="G45" s="619"/>
      <c r="H45" s="612"/>
      <c r="I45" s="244">
        <f>E45+2000</f>
        <v>1020012760</v>
      </c>
      <c r="J45" s="245"/>
      <c r="K45" s="606"/>
      <c r="L45" s="254"/>
      <c r="M45" s="37"/>
    </row>
    <row r="46" spans="1:13" s="9" customFormat="1" ht="13.9" customHeight="1">
      <c r="A46" s="18"/>
      <c r="B46" s="17" t="s">
        <v>61</v>
      </c>
      <c r="C46" s="721"/>
      <c r="D46" s="32" t="s">
        <v>65</v>
      </c>
      <c r="E46" s="606"/>
      <c r="F46" s="610"/>
      <c r="G46" s="619"/>
      <c r="H46" s="612"/>
      <c r="I46" s="606"/>
      <c r="J46" s="612"/>
      <c r="K46" s="244">
        <v>1020013770</v>
      </c>
      <c r="L46" s="244"/>
      <c r="M46" s="37"/>
    </row>
    <row r="47" spans="1:13" s="9" customFormat="1" ht="13.9" customHeight="1">
      <c r="A47" s="18"/>
      <c r="B47" s="17" t="s">
        <v>13</v>
      </c>
      <c r="C47" s="721"/>
      <c r="D47" s="32" t="s">
        <v>66</v>
      </c>
      <c r="E47" s="606"/>
      <c r="F47" s="610"/>
      <c r="G47" s="619"/>
      <c r="H47" s="612"/>
      <c r="I47" s="606"/>
      <c r="J47" s="612"/>
      <c r="K47" s="244">
        <v>1020013780</v>
      </c>
      <c r="L47" s="662"/>
      <c r="M47" s="37"/>
    </row>
    <row r="48" spans="1:13" s="9" customFormat="1">
      <c r="A48" s="18" t="s">
        <v>684</v>
      </c>
      <c r="B48" s="25"/>
      <c r="C48" s="722" t="s">
        <v>57</v>
      </c>
      <c r="D48" s="29"/>
      <c r="E48" s="379">
        <v>1020010690</v>
      </c>
      <c r="F48" s="253"/>
      <c r="G48" s="379">
        <f>E48+1000</f>
        <v>1020011690</v>
      </c>
      <c r="H48" s="497"/>
      <c r="I48" s="244">
        <f>E48+2000</f>
        <v>1020012690</v>
      </c>
      <c r="J48" s="245"/>
      <c r="K48" s="244">
        <v>1020013690</v>
      </c>
      <c r="L48" s="244"/>
      <c r="M48" s="37"/>
    </row>
    <row r="49" spans="1:13" s="462" customFormat="1" ht="13.9" customHeight="1">
      <c r="A49" s="18" t="s">
        <v>684</v>
      </c>
      <c r="B49" s="17"/>
      <c r="C49" s="723" t="s">
        <v>67</v>
      </c>
      <c r="D49" s="33"/>
      <c r="E49" s="242">
        <v>1020010790</v>
      </c>
      <c r="F49" s="243"/>
      <c r="G49" s="619"/>
      <c r="H49" s="612"/>
      <c r="I49" s="244">
        <f t="shared" ref="I49" si="2">E49+2000</f>
        <v>1020012790</v>
      </c>
      <c r="J49" s="245"/>
      <c r="K49" s="244">
        <v>1020013790</v>
      </c>
      <c r="L49" s="242"/>
      <c r="M49" s="37"/>
    </row>
    <row r="50" spans="1:13" s="9" customFormat="1" ht="13.9" customHeight="1">
      <c r="A50" s="18" t="s">
        <v>684</v>
      </c>
      <c r="B50" s="17"/>
      <c r="C50" s="723" t="s">
        <v>683</v>
      </c>
      <c r="D50" s="33"/>
      <c r="E50" s="594">
        <v>1020010805</v>
      </c>
      <c r="F50" s="243"/>
      <c r="G50" s="619"/>
      <c r="H50" s="612"/>
      <c r="I50" s="594">
        <v>1020012805</v>
      </c>
      <c r="J50" s="245"/>
      <c r="K50" s="594">
        <v>1020013805</v>
      </c>
      <c r="L50" s="242"/>
      <c r="M50" s="37"/>
    </row>
    <row r="51" spans="1:13" s="9" customFormat="1" ht="13.9" customHeight="1">
      <c r="A51" s="34"/>
      <c r="B51" s="21"/>
      <c r="C51" s="724" t="s">
        <v>68</v>
      </c>
      <c r="D51" s="36"/>
      <c r="E51" s="242">
        <v>1020010800</v>
      </c>
      <c r="F51" s="255"/>
      <c r="G51" s="244">
        <f>E51+1000</f>
        <v>1020011800</v>
      </c>
      <c r="H51" s="256"/>
      <c r="I51" s="244">
        <f t="shared" ref="I51" si="3">E51+2000</f>
        <v>1020012800</v>
      </c>
      <c r="J51" s="256"/>
      <c r="K51" s="244">
        <v>1020013800</v>
      </c>
      <c r="L51" s="244"/>
      <c r="M51" s="37"/>
    </row>
    <row r="52" spans="1:13" s="462" customFormat="1" ht="13.9" customHeight="1">
      <c r="A52" s="485" t="s">
        <v>563</v>
      </c>
      <c r="B52" s="597"/>
      <c r="C52" s="598"/>
      <c r="D52" s="598"/>
      <c r="E52" s="412"/>
      <c r="F52" s="599"/>
      <c r="G52" s="412"/>
      <c r="H52" s="599"/>
      <c r="I52" s="412"/>
      <c r="J52" s="599"/>
      <c r="K52" s="412"/>
      <c r="L52" s="412"/>
    </row>
    <row r="53" spans="1:13" s="37" customFormat="1" ht="13.9" customHeight="1">
      <c r="A53" s="485" t="s">
        <v>562</v>
      </c>
      <c r="E53" s="453"/>
    </row>
    <row r="54" spans="1:13" s="37" customFormat="1" ht="13.9" customHeight="1">
      <c r="A54" s="454"/>
      <c r="E54" s="453"/>
      <c r="L54" s="727" t="s">
        <v>690</v>
      </c>
    </row>
    <row r="55" spans="1:13">
      <c r="L55" s="335" t="s">
        <v>464</v>
      </c>
    </row>
    <row r="59" spans="1:13" ht="13.9" customHeight="1">
      <c r="F59" s="39"/>
      <c r="G59" s="39"/>
      <c r="H59" s="39"/>
      <c r="I59" s="39"/>
      <c r="K59" s="39"/>
    </row>
    <row r="60" spans="1:13" ht="13.9" customHeight="1">
      <c r="F60" s="40"/>
      <c r="G60" s="40"/>
      <c r="H60" s="40"/>
      <c r="I60" s="40"/>
      <c r="K60" s="40"/>
    </row>
  </sheetData>
  <customSheetViews>
    <customSheetView guid="{7C10E70B-CA2F-4DD3-A65F-D2F324708369}" fitToPage="1" topLeftCell="I1">
      <selection activeCell="M8" sqref="M8:N88"/>
      <pageMargins left="0.39370078740157483" right="0.39370078740157483" top="0.39370078740157483" bottom="0.39370078740157483" header="0.39370078740157483" footer="0.39370078740157483"/>
      <printOptions horizontalCentered="1"/>
      <pageSetup scale="54" orientation="portrait" r:id="rId1"/>
      <headerFooter alignWithMargins="0"/>
    </customSheetView>
    <customSheetView guid="{EE1933C6-8392-46A4-85D3-94F99845B8F8}" fitToPage="1">
      <pageMargins left="0.39370078740157483" right="0.39370078740157483" top="0.39370078740157483" bottom="0.39370078740157483" header="0.39370078740157483" footer="0.39370078740157483"/>
      <printOptions horizontalCentered="1"/>
      <pageSetup scale="53" orientation="portrait" r:id="rId2"/>
      <headerFooter alignWithMargins="0"/>
    </customSheetView>
    <customSheetView guid="{10071406-5415-425D-948E-2D821A4F8DEB}" showPageBreaks="1" fitToPage="1" printArea="1" topLeftCell="I1">
      <selection activeCell="M8" sqref="M8:N88"/>
      <pageMargins left="0.39370078740157483" right="0.39370078740157483" top="0.39370078740157483" bottom="0.39370078740157483" header="0.39370078740157483" footer="0.39370078740157483"/>
      <printOptions horizontalCentered="1"/>
      <pageSetup scale="54" orientation="portrait" r:id="rId3"/>
      <headerFooter alignWithMargins="0"/>
    </customSheetView>
  </customSheetViews>
  <mergeCells count="11">
    <mergeCell ref="E10:F10"/>
    <mergeCell ref="G10:H10"/>
    <mergeCell ref="I10:J10"/>
    <mergeCell ref="K10:L10"/>
    <mergeCell ref="A4:L4"/>
    <mergeCell ref="A5:L5"/>
    <mergeCell ref="A6:L6"/>
    <mergeCell ref="A7:L7"/>
    <mergeCell ref="E9:H9"/>
    <mergeCell ref="I9:J9"/>
    <mergeCell ref="K9:L9"/>
  </mergeCells>
  <printOptions horizontalCentered="1"/>
  <pageMargins left="0.39370078740157483" right="0.39370078740157483" top="0.39370078740157483" bottom="0.39370078740157483" header="0.39370078740157483" footer="0.39370078740157483"/>
  <pageSetup paperSize="5" scale="64"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5">
    <pageSetUpPr fitToPage="1"/>
  </sheetPr>
  <dimension ref="A1:O46"/>
  <sheetViews>
    <sheetView showGridLines="0" topLeftCell="A22" zoomScaleNormal="100" workbookViewId="0">
      <selection activeCell="H33" sqref="H33"/>
    </sheetView>
  </sheetViews>
  <sheetFormatPr defaultColWidth="9.140625" defaultRowHeight="14.25"/>
  <cols>
    <col min="1" max="1" width="44.7109375" style="51" customWidth="1"/>
    <col min="2" max="2" width="8.5703125" style="51" customWidth="1"/>
    <col min="3" max="3" width="12.7109375" style="51" customWidth="1"/>
    <col min="4" max="4" width="8.5703125" style="51" customWidth="1"/>
    <col min="5" max="5" width="12.7109375" style="51" customWidth="1"/>
    <col min="6" max="6" width="8.5703125" style="51" customWidth="1"/>
    <col min="7" max="7" width="12.7109375" style="51" customWidth="1"/>
    <col min="8" max="8" width="8.5703125" style="51" customWidth="1"/>
    <col min="9" max="9" width="12.7109375" style="51" customWidth="1"/>
    <col min="10" max="10" width="8.5703125" style="51" customWidth="1"/>
    <col min="11" max="11" width="12.7109375" style="51" customWidth="1"/>
    <col min="12" max="12" width="8.5703125" style="51" customWidth="1"/>
    <col min="13" max="13" width="12.7109375" style="51" customWidth="1"/>
    <col min="14" max="14" width="8.5703125" style="51" customWidth="1"/>
    <col min="15" max="15" width="12.7109375" style="51" customWidth="1"/>
    <col min="16" max="16384" width="9.140625" style="51"/>
  </cols>
  <sheetData>
    <row r="1" spans="1:15" ht="20.45" customHeight="1">
      <c r="A1" s="368"/>
      <c r="B1" s="368"/>
      <c r="C1" s="368"/>
      <c r="D1" s="368"/>
      <c r="E1" s="368"/>
      <c r="F1" s="368"/>
      <c r="G1" s="368"/>
      <c r="H1" s="368"/>
      <c r="I1" s="368"/>
      <c r="L1" s="368"/>
      <c r="M1" s="368"/>
      <c r="N1" s="368"/>
      <c r="O1" s="450" t="s">
        <v>530</v>
      </c>
    </row>
    <row r="2" spans="1:15" ht="27" customHeight="1">
      <c r="A2" s="368"/>
      <c r="B2" s="368"/>
      <c r="C2" s="368"/>
      <c r="D2" s="368"/>
      <c r="E2" s="368"/>
      <c r="F2" s="368"/>
      <c r="G2" s="368"/>
      <c r="H2" s="368"/>
      <c r="I2" s="368"/>
      <c r="L2" s="368"/>
      <c r="M2" s="368"/>
      <c r="N2" s="368"/>
      <c r="O2" s="450"/>
    </row>
    <row r="3" spans="1:15" s="83" customFormat="1" ht="18" customHeight="1">
      <c r="A3" s="479" t="s">
        <v>538</v>
      </c>
      <c r="B3" s="365"/>
      <c r="C3" s="365"/>
      <c r="D3" s="365"/>
      <c r="E3" s="365"/>
      <c r="F3" s="365"/>
      <c r="G3" s="365"/>
      <c r="H3" s="365"/>
      <c r="I3" s="365"/>
      <c r="L3" s="365"/>
      <c r="M3" s="365"/>
      <c r="N3" s="526"/>
      <c r="O3" s="481" t="s">
        <v>536</v>
      </c>
    </row>
    <row r="4" spans="1:15" s="53" customFormat="1" ht="15.6" customHeight="1">
      <c r="A4" s="822" t="s">
        <v>284</v>
      </c>
      <c r="B4" s="822"/>
      <c r="C4" s="822"/>
      <c r="D4" s="822"/>
      <c r="E4" s="822"/>
      <c r="F4" s="822"/>
      <c r="G4" s="822"/>
      <c r="H4" s="822"/>
      <c r="I4" s="822"/>
      <c r="J4" s="822"/>
      <c r="K4" s="822"/>
      <c r="L4" s="822"/>
      <c r="M4" s="822"/>
      <c r="N4" s="822"/>
      <c r="O4" s="822"/>
    </row>
    <row r="5" spans="1:15" ht="18">
      <c r="A5" s="913" t="s">
        <v>242</v>
      </c>
      <c r="B5" s="913"/>
      <c r="C5" s="913"/>
      <c r="D5" s="913"/>
      <c r="E5" s="913"/>
      <c r="F5" s="913"/>
      <c r="G5" s="913"/>
      <c r="H5" s="913"/>
      <c r="I5" s="913"/>
      <c r="J5" s="913"/>
      <c r="K5" s="913"/>
      <c r="L5" s="913"/>
      <c r="M5" s="913"/>
      <c r="N5" s="913"/>
      <c r="O5" s="913"/>
    </row>
    <row r="6" spans="1:15" ht="18">
      <c r="A6" s="913" t="s">
        <v>285</v>
      </c>
      <c r="B6" s="913"/>
      <c r="C6" s="913"/>
      <c r="D6" s="913"/>
      <c r="E6" s="913"/>
      <c r="F6" s="913"/>
      <c r="G6" s="913"/>
      <c r="H6" s="913"/>
      <c r="I6" s="913"/>
      <c r="J6" s="913"/>
      <c r="K6" s="913"/>
      <c r="L6" s="913"/>
      <c r="M6" s="913"/>
      <c r="N6" s="913"/>
      <c r="O6" s="913"/>
    </row>
    <row r="7" spans="1:15" s="70" customFormat="1" ht="13.9" customHeight="1">
      <c r="A7" s="829" t="s">
        <v>3</v>
      </c>
      <c r="B7" s="829"/>
      <c r="C7" s="829"/>
      <c r="D7" s="829"/>
      <c r="E7" s="829"/>
      <c r="F7" s="829"/>
      <c r="G7" s="829"/>
      <c r="H7" s="829"/>
      <c r="I7" s="829"/>
      <c r="J7" s="829"/>
      <c r="K7" s="829"/>
      <c r="L7" s="829"/>
      <c r="M7" s="829"/>
      <c r="N7" s="829"/>
      <c r="O7" s="829"/>
    </row>
    <row r="8" spans="1:15" s="53" customFormat="1" ht="13.9" customHeight="1"/>
    <row r="9" spans="1:15" s="53" customFormat="1" ht="36.6" customHeight="1">
      <c r="A9" s="567"/>
      <c r="B9" s="901" t="s">
        <v>290</v>
      </c>
      <c r="C9" s="828"/>
      <c r="D9" s="827" t="s">
        <v>291</v>
      </c>
      <c r="E9" s="828"/>
      <c r="F9" s="827" t="s">
        <v>292</v>
      </c>
      <c r="G9" s="828"/>
      <c r="H9" s="819" t="s">
        <v>607</v>
      </c>
      <c r="I9" s="909"/>
      <c r="J9" s="827" t="s">
        <v>293</v>
      </c>
      <c r="K9" s="828"/>
      <c r="L9" s="192"/>
      <c r="N9" s="192"/>
    </row>
    <row r="10" spans="1:15" s="53" customFormat="1" ht="13.9" customHeight="1">
      <c r="A10" s="581" t="s">
        <v>294</v>
      </c>
      <c r="B10" s="246">
        <v>5050020010</v>
      </c>
      <c r="C10" s="381"/>
      <c r="D10" s="246">
        <f>B10+1000</f>
        <v>5050021010</v>
      </c>
      <c r="E10" s="381"/>
      <c r="F10" s="246">
        <f>B10+2000</f>
        <v>5050022010</v>
      </c>
      <c r="G10" s="381"/>
      <c r="H10" s="246">
        <f>B10+3000</f>
        <v>5050023010</v>
      </c>
      <c r="I10" s="381"/>
      <c r="J10" s="246">
        <f>B10+4000</f>
        <v>5050024010</v>
      </c>
      <c r="K10" s="258"/>
      <c r="L10" s="67"/>
      <c r="N10" s="67"/>
    </row>
    <row r="11" spans="1:15" s="53" customFormat="1" ht="13.9" customHeight="1">
      <c r="A11" s="409" t="s">
        <v>295</v>
      </c>
      <c r="B11" s="246">
        <v>5050020020</v>
      </c>
      <c r="C11" s="381"/>
      <c r="D11" s="246">
        <f t="shared" ref="D11:D14" si="0">B11+1000</f>
        <v>5050021020</v>
      </c>
      <c r="E11" s="381"/>
      <c r="F11" s="246">
        <f t="shared" ref="F11:F14" si="1">B11+2000</f>
        <v>5050022020</v>
      </c>
      <c r="G11" s="381"/>
      <c r="H11" s="246">
        <f t="shared" ref="H11:H13" si="2">B11+3000</f>
        <v>5050023020</v>
      </c>
      <c r="I11" s="381"/>
      <c r="J11" s="246">
        <f t="shared" ref="J11:J13" si="3">B11+4000</f>
        <v>5050024020</v>
      </c>
      <c r="K11" s="258"/>
      <c r="L11" s="67"/>
      <c r="N11" s="67"/>
    </row>
    <row r="12" spans="1:15" s="53" customFormat="1" ht="13.9" customHeight="1">
      <c r="A12" s="409" t="s">
        <v>296</v>
      </c>
      <c r="B12" s="246">
        <v>5050020030</v>
      </c>
      <c r="C12" s="381"/>
      <c r="D12" s="246">
        <f t="shared" si="0"/>
        <v>5050021030</v>
      </c>
      <c r="E12" s="381"/>
      <c r="F12" s="246">
        <f t="shared" si="1"/>
        <v>5050022030</v>
      </c>
      <c r="G12" s="381"/>
      <c r="H12" s="246">
        <f t="shared" si="2"/>
        <v>5050023030</v>
      </c>
      <c r="I12" s="381"/>
      <c r="J12" s="246">
        <f t="shared" si="3"/>
        <v>5050024030</v>
      </c>
      <c r="K12" s="258"/>
      <c r="L12" s="67"/>
      <c r="N12" s="67"/>
    </row>
    <row r="13" spans="1:15" s="53" customFormat="1" ht="13.9" customHeight="1">
      <c r="A13" s="409" t="s">
        <v>297</v>
      </c>
      <c r="B13" s="246">
        <v>5050020040</v>
      </c>
      <c r="C13" s="381"/>
      <c r="D13" s="246">
        <f t="shared" si="0"/>
        <v>5050021040</v>
      </c>
      <c r="E13" s="381"/>
      <c r="F13" s="246">
        <f t="shared" si="1"/>
        <v>5050022040</v>
      </c>
      <c r="G13" s="381"/>
      <c r="H13" s="246">
        <f t="shared" si="2"/>
        <v>5050023040</v>
      </c>
      <c r="I13" s="381"/>
      <c r="J13" s="246">
        <f t="shared" si="3"/>
        <v>5050024040</v>
      </c>
      <c r="K13" s="258"/>
      <c r="L13" s="67"/>
      <c r="N13" s="67"/>
    </row>
    <row r="14" spans="1:15" s="53" customFormat="1" ht="13.9" customHeight="1">
      <c r="A14" s="409" t="s">
        <v>298</v>
      </c>
      <c r="B14" s="246">
        <v>5050020060</v>
      </c>
      <c r="C14" s="381"/>
      <c r="D14" s="246">
        <f t="shared" si="0"/>
        <v>5050021060</v>
      </c>
      <c r="E14" s="381"/>
      <c r="F14" s="246">
        <f t="shared" si="1"/>
        <v>5050022060</v>
      </c>
      <c r="G14" s="381"/>
      <c r="H14" s="860"/>
      <c r="I14" s="861"/>
      <c r="J14" s="860"/>
      <c r="K14" s="861"/>
      <c r="L14" s="79"/>
      <c r="N14" s="79"/>
    </row>
    <row r="15" spans="1:15" s="53" customFormat="1" ht="13.9" customHeight="1">
      <c r="A15" s="460" t="s">
        <v>610</v>
      </c>
      <c r="B15" s="683"/>
      <c r="C15" s="682"/>
      <c r="D15" s="246">
        <v>5050021070</v>
      </c>
      <c r="E15" s="389"/>
      <c r="F15" s="246">
        <v>5050022070</v>
      </c>
      <c r="G15" s="389"/>
      <c r="H15" s="860"/>
      <c r="I15" s="861"/>
      <c r="J15" s="246">
        <v>5050024070</v>
      </c>
      <c r="K15" s="381"/>
      <c r="L15" s="67"/>
      <c r="N15" s="67"/>
    </row>
    <row r="16" spans="1:15" s="53" customFormat="1" ht="13.9" customHeight="1"/>
    <row r="17" spans="1:15" s="53" customFormat="1" ht="33.6" customHeight="1">
      <c r="A17" s="583"/>
      <c r="B17" s="914" t="s">
        <v>608</v>
      </c>
      <c r="C17" s="909"/>
      <c r="D17" s="819" t="s">
        <v>609</v>
      </c>
      <c r="E17" s="909"/>
      <c r="F17" s="819" t="s">
        <v>607</v>
      </c>
      <c r="G17" s="909"/>
      <c r="H17" s="192"/>
      <c r="J17" s="192"/>
    </row>
    <row r="18" spans="1:15" s="53" customFormat="1" ht="13.9" customHeight="1">
      <c r="A18" s="582" t="s">
        <v>299</v>
      </c>
      <c r="B18" s="246">
        <v>5050030010</v>
      </c>
      <c r="C18" s="289"/>
      <c r="D18" s="246">
        <f>B18+1000</f>
        <v>5050031010</v>
      </c>
      <c r="E18" s="258"/>
      <c r="F18" s="246">
        <f>B18+2000</f>
        <v>5050032010</v>
      </c>
      <c r="G18" s="289"/>
      <c r="H18" s="79"/>
      <c r="J18" s="79"/>
    </row>
    <row r="19" spans="1:15" s="53" customFormat="1" ht="13.9" customHeight="1">
      <c r="A19" s="438" t="s">
        <v>300</v>
      </c>
      <c r="B19" s="246">
        <v>5050030020</v>
      </c>
      <c r="C19" s="289"/>
      <c r="D19" s="246">
        <f t="shared" ref="D19:D24" si="4">B19+1000</f>
        <v>5050031020</v>
      </c>
      <c r="E19" s="258"/>
      <c r="F19" s="246">
        <f t="shared" ref="F19:F24" si="5">B19+2000</f>
        <v>5050032020</v>
      </c>
      <c r="G19" s="289"/>
      <c r="H19" s="79"/>
      <c r="J19" s="79"/>
    </row>
    <row r="20" spans="1:15" s="53" customFormat="1" ht="13.9" customHeight="1">
      <c r="A20" s="438" t="s">
        <v>301</v>
      </c>
      <c r="B20" s="246">
        <v>5050030030</v>
      </c>
      <c r="C20" s="289"/>
      <c r="D20" s="246">
        <f t="shared" si="4"/>
        <v>5050031030</v>
      </c>
      <c r="E20" s="258"/>
      <c r="F20" s="246">
        <f t="shared" si="5"/>
        <v>5050032030</v>
      </c>
      <c r="G20" s="289"/>
      <c r="H20" s="79"/>
      <c r="J20" s="79"/>
    </row>
    <row r="21" spans="1:15" s="53" customFormat="1" ht="13.9" customHeight="1">
      <c r="A21" s="438" t="s">
        <v>302</v>
      </c>
      <c r="B21" s="246">
        <v>5050030040</v>
      </c>
      <c r="C21" s="289"/>
      <c r="D21" s="246">
        <f t="shared" si="4"/>
        <v>5050031040</v>
      </c>
      <c r="E21" s="258"/>
      <c r="F21" s="246">
        <f t="shared" si="5"/>
        <v>5050032040</v>
      </c>
      <c r="G21" s="289"/>
      <c r="H21" s="79"/>
      <c r="J21" s="79"/>
    </row>
    <row r="22" spans="1:15" s="53" customFormat="1">
      <c r="A22" s="438" t="s">
        <v>303</v>
      </c>
      <c r="B22" s="246">
        <v>5050030050</v>
      </c>
      <c r="C22" s="289"/>
      <c r="D22" s="246">
        <f t="shared" si="4"/>
        <v>5050031050</v>
      </c>
      <c r="E22" s="258"/>
      <c r="F22" s="246">
        <f t="shared" si="5"/>
        <v>5050032050</v>
      </c>
      <c r="G22" s="289"/>
      <c r="H22" s="79"/>
      <c r="I22" s="194"/>
      <c r="J22" s="79"/>
      <c r="K22" s="195"/>
      <c r="L22" s="195"/>
      <c r="N22" s="195"/>
    </row>
    <row r="23" spans="1:15" s="53" customFormat="1" ht="13.9" customHeight="1">
      <c r="A23" s="438" t="s">
        <v>304</v>
      </c>
      <c r="B23" s="246">
        <v>5050030060</v>
      </c>
      <c r="C23" s="289"/>
      <c r="D23" s="246">
        <f t="shared" si="4"/>
        <v>5050031060</v>
      </c>
      <c r="E23" s="258"/>
      <c r="F23" s="246">
        <f t="shared" si="5"/>
        <v>5050032060</v>
      </c>
      <c r="G23" s="289"/>
      <c r="H23" s="79"/>
      <c r="I23" s="196"/>
      <c r="J23" s="79"/>
      <c r="K23" s="196"/>
      <c r="L23" s="196"/>
      <c r="N23" s="196"/>
    </row>
    <row r="24" spans="1:15" s="53" customFormat="1" ht="13.9" customHeight="1">
      <c r="A24" s="460" t="s">
        <v>509</v>
      </c>
      <c r="B24" s="246">
        <v>5050030070</v>
      </c>
      <c r="C24" s="289"/>
      <c r="D24" s="246">
        <f t="shared" si="4"/>
        <v>5050031070</v>
      </c>
      <c r="E24" s="258"/>
      <c r="F24" s="246">
        <f t="shared" si="5"/>
        <v>5050032070</v>
      </c>
      <c r="G24" s="289"/>
      <c r="H24" s="79"/>
      <c r="I24" s="196"/>
      <c r="J24" s="79"/>
      <c r="K24" s="196"/>
      <c r="L24" s="196"/>
      <c r="N24" s="196"/>
    </row>
    <row r="25" spans="1:15" s="53" customFormat="1" ht="13.9" customHeight="1">
      <c r="G25" s="62"/>
      <c r="I25" s="196"/>
      <c r="K25" s="196"/>
      <c r="L25" s="196"/>
      <c r="N25" s="196"/>
    </row>
    <row r="26" spans="1:15" s="53" customFormat="1" ht="11.25">
      <c r="A26" s="566"/>
      <c r="B26" s="901" t="s">
        <v>122</v>
      </c>
      <c r="C26" s="828"/>
      <c r="D26" s="827" t="s">
        <v>243</v>
      </c>
      <c r="E26" s="828"/>
      <c r="F26" s="827" t="s">
        <v>244</v>
      </c>
      <c r="G26" s="828"/>
      <c r="H26" s="827" t="s">
        <v>245</v>
      </c>
      <c r="I26" s="828"/>
      <c r="J26" s="827" t="s">
        <v>246</v>
      </c>
      <c r="K26" s="828"/>
      <c r="L26" s="827" t="s">
        <v>247</v>
      </c>
      <c r="M26" s="828"/>
      <c r="N26" s="827" t="s">
        <v>248</v>
      </c>
      <c r="O26" s="828"/>
    </row>
    <row r="27" spans="1:15" s="53" customFormat="1" ht="13.9" customHeight="1">
      <c r="A27" s="581" t="s">
        <v>123</v>
      </c>
      <c r="B27" s="246">
        <v>5050040010</v>
      </c>
      <c r="C27" s="381"/>
      <c r="D27" s="246">
        <f>B27+1000</f>
        <v>5050041010</v>
      </c>
      <c r="E27" s="381"/>
      <c r="F27" s="246">
        <f>B27+2000</f>
        <v>5050042010</v>
      </c>
      <c r="G27" s="381"/>
      <c r="H27" s="246">
        <f>B27+3000</f>
        <v>5050043010</v>
      </c>
      <c r="I27" s="381"/>
      <c r="J27" s="246">
        <f>B27+4000</f>
        <v>5050044010</v>
      </c>
      <c r="K27" s="381"/>
      <c r="L27" s="246">
        <f>B27+5000</f>
        <v>5050045010</v>
      </c>
      <c r="M27" s="381"/>
      <c r="N27" s="246">
        <f>B27+9000</f>
        <v>5050049010</v>
      </c>
      <c r="O27" s="381"/>
    </row>
    <row r="28" spans="1:15" s="53" customFormat="1" ht="13.9" customHeight="1">
      <c r="A28" s="409" t="s">
        <v>124</v>
      </c>
      <c r="B28" s="246">
        <v>5050040020</v>
      </c>
      <c r="C28" s="381"/>
      <c r="D28" s="246">
        <f t="shared" ref="D28:D29" si="6">B28+1000</f>
        <v>5050041020</v>
      </c>
      <c r="E28" s="381"/>
      <c r="F28" s="246">
        <f t="shared" ref="F28:F29" si="7">B28+2000</f>
        <v>5050042020</v>
      </c>
      <c r="G28" s="381"/>
      <c r="H28" s="246">
        <f t="shared" ref="H28:H29" si="8">B28+3000</f>
        <v>5050043020</v>
      </c>
      <c r="I28" s="381"/>
      <c r="J28" s="246">
        <f t="shared" ref="J28:J29" si="9">B28+4000</f>
        <v>5050044020</v>
      </c>
      <c r="K28" s="381"/>
      <c r="L28" s="246">
        <f t="shared" ref="L28:L29" si="10">B28+5000</f>
        <v>5050045020</v>
      </c>
      <c r="M28" s="381"/>
      <c r="N28" s="246">
        <f t="shared" ref="N28:N29" si="11">B28+9000</f>
        <v>5050049020</v>
      </c>
      <c r="O28" s="381"/>
    </row>
    <row r="29" spans="1:15" s="53" customFormat="1" ht="25.9" customHeight="1">
      <c r="A29" s="178" t="s">
        <v>305</v>
      </c>
      <c r="B29" s="246">
        <v>5050040030</v>
      </c>
      <c r="C29" s="381"/>
      <c r="D29" s="246">
        <f t="shared" si="6"/>
        <v>5050041030</v>
      </c>
      <c r="E29" s="389"/>
      <c r="F29" s="246">
        <f t="shared" si="7"/>
        <v>5050042030</v>
      </c>
      <c r="G29" s="389"/>
      <c r="H29" s="246">
        <f t="shared" si="8"/>
        <v>5050043030</v>
      </c>
      <c r="I29" s="389"/>
      <c r="J29" s="246">
        <f t="shared" si="9"/>
        <v>5050044030</v>
      </c>
      <c r="K29" s="389"/>
      <c r="L29" s="246">
        <f t="shared" si="10"/>
        <v>5050045030</v>
      </c>
      <c r="M29" s="389"/>
      <c r="N29" s="246">
        <f t="shared" si="11"/>
        <v>5050049030</v>
      </c>
      <c r="O29" s="389"/>
    </row>
    <row r="30" spans="1:15" s="403" customFormat="1" ht="13.9" customHeight="1">
      <c r="A30" s="407"/>
      <c r="B30" s="412"/>
      <c r="C30" s="413"/>
      <c r="D30" s="412"/>
      <c r="E30" s="430"/>
      <c r="F30" s="412"/>
      <c r="G30" s="430"/>
      <c r="H30" s="412"/>
      <c r="I30" s="430"/>
      <c r="J30" s="412"/>
      <c r="K30" s="430"/>
      <c r="L30" s="412"/>
      <c r="M30" s="430"/>
      <c r="N30" s="412"/>
      <c r="O30" s="430"/>
    </row>
    <row r="31" spans="1:15" s="403" customFormat="1" ht="13.9" customHeight="1">
      <c r="A31" s="584" t="s">
        <v>286</v>
      </c>
      <c r="B31" s="128"/>
      <c r="C31" s="128"/>
      <c r="D31" s="128"/>
      <c r="E31" s="193"/>
      <c r="F31" s="128"/>
      <c r="G31" s="128"/>
      <c r="H31" s="641"/>
      <c r="I31" s="128"/>
      <c r="J31" s="246">
        <v>5050010010</v>
      </c>
      <c r="K31" s="357"/>
      <c r="L31" s="430"/>
      <c r="M31" s="412"/>
      <c r="N31" s="430"/>
      <c r="O31" s="412"/>
    </row>
    <row r="32" spans="1:15" s="403" customFormat="1" ht="13.9" customHeight="1">
      <c r="A32" s="584" t="s">
        <v>287</v>
      </c>
      <c r="B32" s="128"/>
      <c r="C32" s="128"/>
      <c r="D32" s="128"/>
      <c r="E32" s="128"/>
      <c r="F32" s="128"/>
      <c r="G32" s="128"/>
      <c r="H32" s="641"/>
      <c r="I32" s="642" t="s">
        <v>569</v>
      </c>
      <c r="J32" s="246">
        <v>5050010020</v>
      </c>
      <c r="K32" s="356"/>
      <c r="L32" s="430"/>
      <c r="M32" s="412"/>
      <c r="N32" s="430"/>
      <c r="O32" s="412"/>
    </row>
    <row r="33" spans="1:15" s="403" customFormat="1" ht="13.9" customHeight="1">
      <c r="A33" s="760" t="s">
        <v>724</v>
      </c>
      <c r="B33" s="768"/>
      <c r="C33" s="768"/>
      <c r="D33" s="768"/>
      <c r="E33" s="768"/>
      <c r="F33" s="768"/>
      <c r="G33" s="768"/>
      <c r="H33" s="769"/>
      <c r="I33" s="770" t="s">
        <v>568</v>
      </c>
      <c r="J33" s="246">
        <v>5050010030</v>
      </c>
      <c r="K33" s="356"/>
      <c r="L33" s="430"/>
      <c r="M33" s="412"/>
      <c r="N33" s="430"/>
      <c r="O33" s="412"/>
    </row>
    <row r="34" spans="1:15" s="403" customFormat="1" ht="13.9" customHeight="1">
      <c r="A34" s="584" t="s">
        <v>288</v>
      </c>
      <c r="B34" s="128"/>
      <c r="C34" s="128"/>
      <c r="D34" s="128"/>
      <c r="E34" s="128"/>
      <c r="F34" s="128"/>
      <c r="G34" s="128"/>
      <c r="H34" s="641"/>
      <c r="I34" s="643" t="s">
        <v>567</v>
      </c>
      <c r="J34" s="246">
        <v>5050010040</v>
      </c>
      <c r="K34" s="356"/>
      <c r="L34" s="430"/>
      <c r="M34" s="412"/>
      <c r="N34" s="430"/>
      <c r="O34" s="412"/>
    </row>
    <row r="35" spans="1:15" s="403" customFormat="1" ht="13.9" customHeight="1">
      <c r="A35" s="76" t="s">
        <v>289</v>
      </c>
      <c r="B35" s="125"/>
      <c r="C35" s="126"/>
      <c r="D35" s="125"/>
      <c r="E35" s="126"/>
      <c r="F35" s="125"/>
      <c r="G35" s="126"/>
      <c r="H35" s="641"/>
      <c r="I35" s="126"/>
      <c r="J35" s="246">
        <v>5050010050</v>
      </c>
      <c r="K35" s="356"/>
      <c r="L35" s="430"/>
      <c r="M35" s="412"/>
      <c r="N35" s="430"/>
      <c r="O35" s="412"/>
    </row>
    <row r="36" spans="1:15" s="53" customFormat="1" ht="13.9" customHeight="1">
      <c r="A36" s="197" t="s">
        <v>306</v>
      </c>
      <c r="B36" s="197"/>
      <c r="D36" s="197"/>
      <c r="F36" s="197"/>
      <c r="H36" s="197"/>
      <c r="J36" s="197"/>
    </row>
    <row r="37" spans="1:15" s="403" customFormat="1" ht="13.9" customHeight="1">
      <c r="A37" s="678" t="s">
        <v>611</v>
      </c>
      <c r="B37" s="197"/>
      <c r="D37" s="197"/>
      <c r="F37" s="197"/>
      <c r="H37" s="197"/>
      <c r="J37" s="197"/>
    </row>
    <row r="38" spans="1:15" s="53" customFormat="1" ht="13.9" customHeight="1">
      <c r="A38" s="678" t="s">
        <v>612</v>
      </c>
      <c r="B38" s="198"/>
      <c r="D38" s="198"/>
      <c r="F38" s="198"/>
      <c r="H38" s="198"/>
      <c r="J38" s="198"/>
    </row>
    <row r="39" spans="1:15" s="53" customFormat="1" ht="13.9" customHeight="1">
      <c r="A39" s="679" t="s">
        <v>613</v>
      </c>
      <c r="B39" s="81"/>
      <c r="D39" s="81"/>
      <c r="F39" s="81"/>
      <c r="H39" s="81"/>
      <c r="J39" s="81"/>
      <c r="O39" s="728" t="s">
        <v>690</v>
      </c>
    </row>
    <row r="40" spans="1:15" s="53" customFormat="1" ht="13.9" customHeight="1">
      <c r="O40" s="38" t="s">
        <v>437</v>
      </c>
    </row>
    <row r="41" spans="1:15" s="53" customFormat="1" ht="13.9" customHeight="1"/>
    <row r="42" spans="1:15" s="53" customFormat="1" ht="13.9" customHeight="1"/>
    <row r="43" spans="1:15" s="53" customFormat="1" ht="13.9" customHeight="1"/>
    <row r="44" spans="1:15" s="53" customFormat="1" ht="13.9" customHeight="1"/>
    <row r="45" spans="1:15" s="53" customFormat="1" ht="13.9" customHeight="1"/>
    <row r="46" spans="1:15" s="53" customFormat="1" ht="13.9" customHeight="1"/>
  </sheetData>
  <customSheetViews>
    <customSheetView guid="{7C10E70B-CA2F-4DD3-A65F-D2F324708369}" showGridLines="0">
      <selection activeCell="E18" sqref="E18"/>
      <pageMargins left="0.7" right="0.7" top="0.75" bottom="0.75" header="0.3" footer="0.3"/>
      <pageSetup orientation="portrait" r:id="rId1"/>
    </customSheetView>
    <customSheetView guid="{EE1933C6-8392-46A4-85D3-94F99845B8F8}" showGridLines="0">
      <pageMargins left="0.7" right="0.7" top="0.75" bottom="0.75" header="0.3" footer="0.3"/>
      <pageSetup orientation="portrait" r:id="rId2"/>
    </customSheetView>
    <customSheetView guid="{10071406-5415-425D-948E-2D821A4F8DEB}" showGridLines="0">
      <selection activeCell="E18" sqref="E18"/>
      <pageMargins left="0.7" right="0.7" top="0.75" bottom="0.75" header="0.3" footer="0.3"/>
      <pageSetup orientation="portrait" r:id="rId3"/>
    </customSheetView>
  </customSheetViews>
  <mergeCells count="22">
    <mergeCell ref="N26:O26"/>
    <mergeCell ref="B26:C26"/>
    <mergeCell ref="D26:E26"/>
    <mergeCell ref="F26:G26"/>
    <mergeCell ref="H26:I26"/>
    <mergeCell ref="J26:K26"/>
    <mergeCell ref="L26:M26"/>
    <mergeCell ref="H14:I14"/>
    <mergeCell ref="J14:K14"/>
    <mergeCell ref="H15:I15"/>
    <mergeCell ref="B17:C17"/>
    <mergeCell ref="D17:E17"/>
    <mergeCell ref="F17:G17"/>
    <mergeCell ref="A4:O4"/>
    <mergeCell ref="A5:O5"/>
    <mergeCell ref="A6:O6"/>
    <mergeCell ref="A7:O7"/>
    <mergeCell ref="B9:C9"/>
    <mergeCell ref="D9:E9"/>
    <mergeCell ref="F9:G9"/>
    <mergeCell ref="H9:I9"/>
    <mergeCell ref="J9:K9"/>
  </mergeCells>
  <printOptions horizontalCentered="1"/>
  <pageMargins left="0.39370078740157483" right="0.39370078740157483" top="0.39370078740157483" bottom="0.39370078740157483" header="0.39370078740157483" footer="0.39370078740157483"/>
  <pageSetup paperSize="5" scale="74" orientation="landscape" r:id="rId4"/>
  <drawing r:id="rId5"/>
  <legacyDrawingHF r:id="rId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7">
    <pageSetUpPr fitToPage="1"/>
  </sheetPr>
  <dimension ref="A1:O52"/>
  <sheetViews>
    <sheetView showGridLines="0" zoomScaleNormal="100" workbookViewId="0">
      <selection activeCell="G46" sqref="G46"/>
    </sheetView>
  </sheetViews>
  <sheetFormatPr defaultColWidth="9.140625" defaultRowHeight="14.25"/>
  <cols>
    <col min="1" max="1" width="49.85546875" style="199" customWidth="1"/>
    <col min="2" max="2" width="8.5703125" style="51" customWidth="1"/>
    <col min="3" max="3" width="15.7109375" style="199" customWidth="1"/>
    <col min="4" max="4" width="8.5703125" style="199" customWidth="1"/>
    <col min="5" max="5" width="15.7109375" style="199" customWidth="1"/>
    <col min="6" max="6" width="8.5703125" style="199" customWidth="1"/>
    <col min="7" max="7" width="15.7109375" style="199" customWidth="1"/>
    <col min="8" max="8" width="8.5703125" style="199" customWidth="1"/>
    <col min="9" max="9" width="15.7109375" style="199" customWidth="1"/>
    <col min="10" max="10" width="8.5703125" style="199" customWidth="1"/>
    <col min="11" max="11" width="15.7109375" style="199" customWidth="1"/>
    <col min="12" max="12" width="8.5703125" style="199" customWidth="1"/>
    <col min="13" max="13" width="15.7109375" style="199" customWidth="1"/>
    <col min="14" max="14" width="8.5703125" style="199" customWidth="1"/>
    <col min="15" max="15" width="15.7109375" style="199" customWidth="1"/>
    <col min="16" max="16384" width="9.140625" style="199"/>
  </cols>
  <sheetData>
    <row r="1" spans="1:15" ht="20.45" customHeight="1">
      <c r="A1" s="585"/>
      <c r="B1" s="368"/>
      <c r="C1" s="585"/>
      <c r="D1" s="585"/>
      <c r="E1" s="585"/>
      <c r="F1" s="585"/>
      <c r="G1" s="585"/>
      <c r="H1" s="585"/>
      <c r="I1" s="585"/>
      <c r="J1" s="585"/>
      <c r="K1" s="585"/>
      <c r="L1" s="585"/>
      <c r="M1" s="585"/>
      <c r="N1" s="585"/>
      <c r="O1" s="450" t="s">
        <v>530</v>
      </c>
    </row>
    <row r="2" spans="1:15" ht="27" customHeight="1">
      <c r="A2" s="585"/>
      <c r="B2" s="629"/>
      <c r="C2" s="585"/>
      <c r="D2" s="585"/>
      <c r="E2" s="585"/>
      <c r="F2" s="585"/>
      <c r="G2" s="585"/>
      <c r="H2" s="585"/>
      <c r="I2" s="585"/>
      <c r="J2" s="585"/>
      <c r="K2" s="585"/>
      <c r="L2" s="585"/>
      <c r="M2" s="585"/>
      <c r="N2" s="585"/>
      <c r="O2" s="450"/>
    </row>
    <row r="3" spans="1:15" s="83" customFormat="1" ht="18" customHeight="1">
      <c r="A3" s="479" t="s">
        <v>538</v>
      </c>
      <c r="B3" s="365"/>
      <c r="C3" s="365"/>
      <c r="D3" s="365"/>
      <c r="E3" s="365"/>
      <c r="F3" s="365"/>
      <c r="G3" s="365"/>
      <c r="H3" s="365"/>
      <c r="I3" s="365"/>
      <c r="J3" s="365"/>
      <c r="K3" s="365"/>
      <c r="L3" s="365"/>
      <c r="M3" s="365"/>
      <c r="N3" s="526"/>
      <c r="O3" s="481" t="s">
        <v>536</v>
      </c>
    </row>
    <row r="4" spans="1:15" s="53" customFormat="1" ht="13.9" customHeight="1">
      <c r="A4" s="822" t="s">
        <v>307</v>
      </c>
      <c r="B4" s="822"/>
      <c r="C4" s="823"/>
      <c r="D4" s="823"/>
      <c r="E4" s="823"/>
      <c r="F4" s="823"/>
      <c r="G4" s="823"/>
      <c r="H4" s="823"/>
      <c r="I4" s="823"/>
      <c r="J4" s="823"/>
      <c r="K4" s="823"/>
      <c r="L4" s="823"/>
      <c r="M4" s="823"/>
      <c r="N4" s="823"/>
      <c r="O4" s="823"/>
    </row>
    <row r="5" spans="1:15" s="51" customFormat="1" ht="18">
      <c r="A5" s="824" t="s">
        <v>308</v>
      </c>
      <c r="B5" s="824"/>
      <c r="C5" s="824"/>
      <c r="D5" s="824"/>
      <c r="E5" s="824"/>
      <c r="F5" s="824"/>
      <c r="G5" s="824"/>
      <c r="H5" s="824"/>
      <c r="I5" s="824"/>
      <c r="J5" s="824"/>
      <c r="K5" s="824"/>
      <c r="L5" s="824"/>
      <c r="M5" s="824"/>
      <c r="N5" s="824"/>
      <c r="O5" s="824"/>
    </row>
    <row r="6" spans="1:15" s="51" customFormat="1" ht="18">
      <c r="A6" s="824" t="s">
        <v>123</v>
      </c>
      <c r="B6" s="824"/>
      <c r="C6" s="824"/>
      <c r="D6" s="824"/>
      <c r="E6" s="824"/>
      <c r="F6" s="824"/>
      <c r="G6" s="824"/>
      <c r="H6" s="824"/>
      <c r="I6" s="824"/>
      <c r="J6" s="824"/>
      <c r="K6" s="824"/>
      <c r="L6" s="824"/>
      <c r="M6" s="824"/>
      <c r="N6" s="824"/>
      <c r="O6" s="824"/>
    </row>
    <row r="7" spans="1:15" s="70" customFormat="1" ht="15" customHeight="1">
      <c r="A7" s="829" t="s">
        <v>3</v>
      </c>
      <c r="B7" s="829"/>
      <c r="C7" s="829"/>
      <c r="D7" s="829"/>
      <c r="E7" s="829"/>
      <c r="F7" s="829"/>
      <c r="G7" s="829"/>
      <c r="H7" s="829"/>
      <c r="I7" s="829"/>
      <c r="J7" s="829"/>
      <c r="K7" s="829"/>
      <c r="L7" s="829"/>
      <c r="M7" s="829"/>
      <c r="N7" s="829"/>
      <c r="O7" s="829"/>
    </row>
    <row r="8" spans="1:15" s="70" customFormat="1" ht="13.15" customHeight="1"/>
    <row r="9" spans="1:15" s="53" customFormat="1" ht="13.9" customHeight="1">
      <c r="A9" s="586"/>
      <c r="B9" s="832" t="s">
        <v>122</v>
      </c>
      <c r="C9" s="831"/>
      <c r="D9" s="830" t="s">
        <v>243</v>
      </c>
      <c r="E9" s="831"/>
      <c r="F9" s="830" t="s">
        <v>244</v>
      </c>
      <c r="G9" s="831"/>
      <c r="H9" s="830" t="s">
        <v>245</v>
      </c>
      <c r="I9" s="831"/>
      <c r="J9" s="830" t="s">
        <v>246</v>
      </c>
      <c r="K9" s="831"/>
      <c r="L9" s="830" t="s">
        <v>247</v>
      </c>
      <c r="M9" s="831"/>
      <c r="N9" s="830" t="s">
        <v>248</v>
      </c>
      <c r="O9" s="831"/>
    </row>
    <row r="10" spans="1:15" s="53" customFormat="1" ht="13.9" customHeight="1">
      <c r="A10" s="200" t="s">
        <v>310</v>
      </c>
      <c r="B10" s="246">
        <v>6001010010</v>
      </c>
      <c r="C10" s="381"/>
      <c r="D10" s="246">
        <f>B10+1000</f>
        <v>6001011010</v>
      </c>
      <c r="E10" s="381"/>
      <c r="F10" s="246">
        <f>B10+2000</f>
        <v>6001012010</v>
      </c>
      <c r="G10" s="381"/>
      <c r="H10" s="246">
        <f>B10+3000</f>
        <v>6001013010</v>
      </c>
      <c r="I10" s="381"/>
      <c r="J10" s="246">
        <f>B10+4000</f>
        <v>6001014010</v>
      </c>
      <c r="K10" s="381"/>
      <c r="L10" s="246">
        <f>B10+5000</f>
        <v>6001015010</v>
      </c>
      <c r="M10" s="381"/>
      <c r="N10" s="246">
        <f>B10+9000</f>
        <v>6001019010</v>
      </c>
      <c r="O10" s="381"/>
    </row>
    <row r="11" spans="1:15" s="53" customFormat="1" ht="13.9" customHeight="1">
      <c r="A11" s="200" t="s">
        <v>311</v>
      </c>
      <c r="B11" s="246">
        <v>6001010020</v>
      </c>
      <c r="C11" s="381"/>
      <c r="D11" s="246">
        <f t="shared" ref="D11:D12" si="0">B11+1000</f>
        <v>6001011020</v>
      </c>
      <c r="E11" s="381"/>
      <c r="F11" s="246">
        <f t="shared" ref="F11:F12" si="1">B11+2000</f>
        <v>6001012020</v>
      </c>
      <c r="G11" s="381"/>
      <c r="H11" s="246">
        <f t="shared" ref="H11:H12" si="2">B11+3000</f>
        <v>6001013020</v>
      </c>
      <c r="I11" s="381"/>
      <c r="J11" s="246">
        <f t="shared" ref="J11:J12" si="3">B11+4000</f>
        <v>6001014020</v>
      </c>
      <c r="K11" s="381"/>
      <c r="L11" s="246">
        <f t="shared" ref="L11:L12" si="4">B11+5000</f>
        <v>6001015020</v>
      </c>
      <c r="M11" s="381"/>
      <c r="N11" s="246">
        <f t="shared" ref="N11:N12" si="5">B11+9000</f>
        <v>6001019020</v>
      </c>
      <c r="O11" s="381"/>
    </row>
    <row r="12" spans="1:15" s="53" customFormat="1" ht="13.9" customHeight="1">
      <c r="A12" s="57" t="s">
        <v>513</v>
      </c>
      <c r="B12" s="246">
        <v>6001010030</v>
      </c>
      <c r="C12" s="381"/>
      <c r="D12" s="286">
        <f t="shared" si="0"/>
        <v>6001011030</v>
      </c>
      <c r="E12" s="258"/>
      <c r="F12" s="286">
        <f t="shared" si="1"/>
        <v>6001012030</v>
      </c>
      <c r="G12" s="287"/>
      <c r="H12" s="286">
        <f t="shared" si="2"/>
        <v>6001013030</v>
      </c>
      <c r="I12" s="287"/>
      <c r="J12" s="286">
        <f t="shared" si="3"/>
        <v>6001014030</v>
      </c>
      <c r="K12" s="287"/>
      <c r="L12" s="286">
        <f t="shared" si="4"/>
        <v>6001015030</v>
      </c>
      <c r="M12" s="287"/>
      <c r="N12" s="286">
        <f t="shared" si="5"/>
        <v>6001019030</v>
      </c>
      <c r="O12" s="287"/>
    </row>
    <row r="13" spans="1:15" s="60" customFormat="1" ht="13.9" customHeight="1">
      <c r="A13" s="59" t="s">
        <v>312</v>
      </c>
      <c r="B13" s="246">
        <v>6001010040</v>
      </c>
      <c r="C13" s="381"/>
      <c r="D13" s="860"/>
      <c r="E13" s="861"/>
      <c r="F13" s="860"/>
      <c r="G13" s="861"/>
      <c r="H13" s="860"/>
      <c r="I13" s="861"/>
      <c r="J13" s="860"/>
      <c r="K13" s="861"/>
      <c r="L13" s="860"/>
      <c r="M13" s="861"/>
      <c r="N13" s="915"/>
      <c r="O13" s="861"/>
    </row>
    <row r="14" spans="1:15" s="53" customFormat="1" ht="13.9" customHeight="1">
      <c r="A14" s="437" t="s">
        <v>309</v>
      </c>
      <c r="B14" s="246">
        <v>6001010050</v>
      </c>
      <c r="C14" s="385"/>
      <c r="D14" s="288">
        <f>B14+1000</f>
        <v>6001011050</v>
      </c>
      <c r="E14" s="385"/>
      <c r="F14" s="288">
        <f>B14+2000</f>
        <v>6001012050</v>
      </c>
      <c r="G14" s="385"/>
      <c r="H14" s="288">
        <f>B14+3000</f>
        <v>6001013050</v>
      </c>
      <c r="I14" s="385"/>
      <c r="J14" s="288">
        <f>B14+4000</f>
        <v>6001014050</v>
      </c>
      <c r="K14" s="385"/>
      <c r="L14" s="288">
        <f>B14+5000</f>
        <v>6001015050</v>
      </c>
      <c r="M14" s="385"/>
      <c r="N14" s="288">
        <f>B14+9000</f>
        <v>6001019050</v>
      </c>
      <c r="O14" s="385"/>
    </row>
    <row r="15" spans="1:15" s="53" customFormat="1" ht="13.9" customHeight="1">
      <c r="A15" s="426" t="s">
        <v>314</v>
      </c>
      <c r="B15" s="246">
        <v>6001010060</v>
      </c>
      <c r="C15" s="381"/>
      <c r="D15" s="246">
        <f t="shared" ref="D15:D17" si="6">B15+1000</f>
        <v>6001011060</v>
      </c>
      <c r="E15" s="381"/>
      <c r="F15" s="246">
        <f t="shared" ref="F15:F17" si="7">B15+2000</f>
        <v>6001012060</v>
      </c>
      <c r="G15" s="381"/>
      <c r="H15" s="246">
        <f t="shared" ref="H15:H17" si="8">B15+3000</f>
        <v>6001013060</v>
      </c>
      <c r="I15" s="381"/>
      <c r="J15" s="246">
        <f t="shared" ref="J15:J17" si="9">B15+4000</f>
        <v>6001014060</v>
      </c>
      <c r="K15" s="381"/>
      <c r="L15" s="246">
        <f t="shared" ref="L15:L17" si="10">B15+5000</f>
        <v>6001015060</v>
      </c>
      <c r="M15" s="381"/>
      <c r="N15" s="246">
        <f t="shared" ref="N15:N17" si="11">B15+9000</f>
        <v>6001019060</v>
      </c>
      <c r="O15" s="381"/>
    </row>
    <row r="16" spans="1:15" s="53" customFormat="1" ht="13.9" customHeight="1">
      <c r="A16" s="426" t="s">
        <v>315</v>
      </c>
      <c r="B16" s="246">
        <v>6001010070</v>
      </c>
      <c r="C16" s="381"/>
      <c r="D16" s="246">
        <f t="shared" si="6"/>
        <v>6001011070</v>
      </c>
      <c r="E16" s="381"/>
      <c r="F16" s="246">
        <f t="shared" si="7"/>
        <v>6001012070</v>
      </c>
      <c r="G16" s="381"/>
      <c r="H16" s="246">
        <f t="shared" si="8"/>
        <v>6001013070</v>
      </c>
      <c r="I16" s="381"/>
      <c r="J16" s="246">
        <f t="shared" si="9"/>
        <v>6001014070</v>
      </c>
      <c r="K16" s="381"/>
      <c r="L16" s="246">
        <f t="shared" si="10"/>
        <v>6001015070</v>
      </c>
      <c r="M16" s="381"/>
      <c r="N16" s="246">
        <f t="shared" si="11"/>
        <v>6001019070</v>
      </c>
      <c r="O16" s="381"/>
    </row>
    <row r="17" spans="1:15" s="53" customFormat="1" ht="13.9" customHeight="1">
      <c r="A17" s="437" t="s">
        <v>313</v>
      </c>
      <c r="B17" s="246">
        <v>6001010080</v>
      </c>
      <c r="C17" s="381"/>
      <c r="D17" s="246">
        <f t="shared" si="6"/>
        <v>6001011080</v>
      </c>
      <c r="E17" s="381"/>
      <c r="F17" s="246">
        <f t="shared" si="7"/>
        <v>6001012080</v>
      </c>
      <c r="G17" s="381"/>
      <c r="H17" s="246">
        <f t="shared" si="8"/>
        <v>6001013080</v>
      </c>
      <c r="I17" s="381"/>
      <c r="J17" s="246">
        <f t="shared" si="9"/>
        <v>6001014080</v>
      </c>
      <c r="K17" s="381"/>
      <c r="L17" s="246">
        <f t="shared" si="10"/>
        <v>6001015080</v>
      </c>
      <c r="M17" s="381"/>
      <c r="N17" s="246">
        <f t="shared" si="11"/>
        <v>6001019080</v>
      </c>
      <c r="O17" s="381"/>
    </row>
    <row r="18" spans="1:15" s="201" customFormat="1" ht="13.9" customHeight="1">
      <c r="A18" s="587" t="s">
        <v>314</v>
      </c>
      <c r="B18" s="246">
        <v>6001010090</v>
      </c>
      <c r="C18" s="381"/>
      <c r="D18" s="291">
        <f t="shared" ref="D18:D20" si="12">B18+1000</f>
        <v>6001011090</v>
      </c>
      <c r="E18" s="292"/>
      <c r="F18" s="291">
        <f t="shared" ref="F18:F20" si="13">B18+2000</f>
        <v>6001012090</v>
      </c>
      <c r="G18" s="292"/>
      <c r="H18" s="291">
        <f t="shared" ref="H18:H20" si="14">B18+3000</f>
        <v>6001013090</v>
      </c>
      <c r="I18" s="292"/>
      <c r="J18" s="291">
        <f t="shared" ref="J18:J20" si="15">B18+4000</f>
        <v>6001014090</v>
      </c>
      <c r="K18" s="292"/>
      <c r="L18" s="291">
        <f t="shared" ref="L18:L20" si="16">B18+5000</f>
        <v>6001015090</v>
      </c>
      <c r="M18" s="292"/>
      <c r="N18" s="291">
        <f t="shared" ref="N18:N20" si="17">B18+9000</f>
        <v>6001019090</v>
      </c>
      <c r="O18" s="292"/>
    </row>
    <row r="19" spans="1:15" s="201" customFormat="1" ht="13.9" customHeight="1">
      <c r="A19" s="587" t="s">
        <v>315</v>
      </c>
      <c r="B19" s="246">
        <v>6001010100</v>
      </c>
      <c r="C19" s="381"/>
      <c r="D19" s="291">
        <f t="shared" si="12"/>
        <v>6001011100</v>
      </c>
      <c r="E19" s="292"/>
      <c r="F19" s="291">
        <f t="shared" si="13"/>
        <v>6001012100</v>
      </c>
      <c r="G19" s="292"/>
      <c r="H19" s="291">
        <f t="shared" si="14"/>
        <v>6001013100</v>
      </c>
      <c r="I19" s="292"/>
      <c r="J19" s="291">
        <f t="shared" si="15"/>
        <v>6001014100</v>
      </c>
      <c r="K19" s="292"/>
      <c r="L19" s="291">
        <f t="shared" si="16"/>
        <v>6001015100</v>
      </c>
      <c r="M19" s="292"/>
      <c r="N19" s="291">
        <f t="shared" si="17"/>
        <v>6001019100</v>
      </c>
      <c r="O19" s="292"/>
    </row>
    <row r="20" spans="1:15" s="201" customFormat="1" ht="13.9" customHeight="1">
      <c r="A20" s="587" t="s">
        <v>311</v>
      </c>
      <c r="B20" s="246">
        <v>6001010110</v>
      </c>
      <c r="C20" s="381"/>
      <c r="D20" s="294">
        <f t="shared" si="12"/>
        <v>6001011110</v>
      </c>
      <c r="E20" s="293"/>
      <c r="F20" s="294">
        <f t="shared" si="13"/>
        <v>6001012110</v>
      </c>
      <c r="G20" s="293"/>
      <c r="H20" s="294">
        <f t="shared" si="14"/>
        <v>6001013110</v>
      </c>
      <c r="I20" s="293"/>
      <c r="J20" s="294">
        <f t="shared" si="15"/>
        <v>6001014110</v>
      </c>
      <c r="K20" s="293"/>
      <c r="L20" s="294">
        <f t="shared" si="16"/>
        <v>6001015110</v>
      </c>
      <c r="M20" s="293"/>
      <c r="N20" s="294">
        <f t="shared" si="17"/>
        <v>6001019110</v>
      </c>
      <c r="O20" s="293"/>
    </row>
    <row r="21" spans="1:15" s="60" customFormat="1" ht="13.9" customHeight="1">
      <c r="A21" s="59" t="s">
        <v>312</v>
      </c>
      <c r="B21" s="246">
        <v>6001010120</v>
      </c>
      <c r="C21" s="329"/>
      <c r="D21" s="860"/>
      <c r="E21" s="861"/>
      <c r="F21" s="860"/>
      <c r="G21" s="861"/>
      <c r="H21" s="860"/>
      <c r="I21" s="861"/>
      <c r="J21" s="860"/>
      <c r="K21" s="861"/>
      <c r="L21" s="860"/>
      <c r="M21" s="861"/>
      <c r="N21" s="915"/>
      <c r="O21" s="861"/>
    </row>
    <row r="22" spans="1:15" s="53" customFormat="1" ht="13.9" customHeight="1">
      <c r="A22" s="437" t="s">
        <v>316</v>
      </c>
      <c r="B22" s="246">
        <v>6001010130</v>
      </c>
      <c r="C22" s="385"/>
      <c r="D22" s="288">
        <f>B22+1000</f>
        <v>6001011130</v>
      </c>
      <c r="E22" s="385"/>
      <c r="F22" s="288">
        <f>B22+2000</f>
        <v>6001012130</v>
      </c>
      <c r="G22" s="385"/>
      <c r="H22" s="288">
        <f>B22+3000</f>
        <v>6001013130</v>
      </c>
      <c r="I22" s="385"/>
      <c r="J22" s="288">
        <f>B22+4000</f>
        <v>6001014130</v>
      </c>
      <c r="K22" s="385"/>
      <c r="L22" s="288">
        <f>B22+5000</f>
        <v>6001015130</v>
      </c>
      <c r="M22" s="385"/>
      <c r="N22" s="288">
        <f>B22+9000</f>
        <v>6001019130</v>
      </c>
      <c r="O22" s="385"/>
    </row>
    <row r="23" spans="1:15" s="201" customFormat="1" ht="13.9" customHeight="1">
      <c r="A23" s="587" t="s">
        <v>314</v>
      </c>
      <c r="B23" s="246">
        <v>6001010140</v>
      </c>
      <c r="C23" s="381"/>
      <c r="D23" s="291">
        <f t="shared" ref="D23:D24" si="18">B23+1000</f>
        <v>6001011140</v>
      </c>
      <c r="E23" s="292"/>
      <c r="F23" s="291">
        <f t="shared" ref="F23:F24" si="19">B23+2000</f>
        <v>6001012140</v>
      </c>
      <c r="G23" s="292"/>
      <c r="H23" s="291">
        <f t="shared" ref="H23:H24" si="20">B23+3000</f>
        <v>6001013140</v>
      </c>
      <c r="I23" s="292"/>
      <c r="J23" s="291">
        <f t="shared" ref="J23:J24" si="21">B23+4000</f>
        <v>6001014140</v>
      </c>
      <c r="K23" s="292"/>
      <c r="L23" s="291">
        <f t="shared" ref="L23:L24" si="22">B23+5000</f>
        <v>6001015140</v>
      </c>
      <c r="M23" s="292"/>
      <c r="N23" s="291">
        <f t="shared" ref="N23:N24" si="23">B23+9000</f>
        <v>6001019140</v>
      </c>
      <c r="O23" s="292"/>
    </row>
    <row r="24" spans="1:15" s="201" customFormat="1" ht="13.9" customHeight="1">
      <c r="A24" s="587" t="s">
        <v>315</v>
      </c>
      <c r="B24" s="246">
        <v>6001010150</v>
      </c>
      <c r="C24" s="381"/>
      <c r="D24" s="294">
        <f t="shared" si="18"/>
        <v>6001011150</v>
      </c>
      <c r="E24" s="293"/>
      <c r="F24" s="294">
        <f t="shared" si="19"/>
        <v>6001012150</v>
      </c>
      <c r="G24" s="293"/>
      <c r="H24" s="294">
        <f t="shared" si="20"/>
        <v>6001013150</v>
      </c>
      <c r="I24" s="293"/>
      <c r="J24" s="294">
        <f t="shared" si="21"/>
        <v>6001014150</v>
      </c>
      <c r="K24" s="293"/>
      <c r="L24" s="294">
        <f t="shared" si="22"/>
        <v>6001015150</v>
      </c>
      <c r="M24" s="293"/>
      <c r="N24" s="294">
        <f t="shared" si="23"/>
        <v>6001019150</v>
      </c>
      <c r="O24" s="293"/>
    </row>
    <row r="25" spans="1:15" s="60" customFormat="1" ht="13.9" customHeight="1">
      <c r="A25" s="59" t="s">
        <v>312</v>
      </c>
      <c r="B25" s="246">
        <v>6001010160</v>
      </c>
      <c r="C25" s="329"/>
      <c r="D25" s="860"/>
      <c r="E25" s="861"/>
      <c r="F25" s="860"/>
      <c r="G25" s="861"/>
      <c r="H25" s="860"/>
      <c r="I25" s="861"/>
      <c r="J25" s="860"/>
      <c r="K25" s="861"/>
      <c r="L25" s="860"/>
      <c r="M25" s="861"/>
      <c r="N25" s="915"/>
      <c r="O25" s="861"/>
    </row>
    <row r="26" spans="1:15" s="201" customFormat="1" ht="13.9" customHeight="1">
      <c r="A26" s="588" t="s">
        <v>329</v>
      </c>
      <c r="B26" s="246">
        <v>6001010170</v>
      </c>
      <c r="C26" s="386"/>
      <c r="D26" s="295">
        <f>B26+1000</f>
        <v>6001011170</v>
      </c>
      <c r="E26" s="386"/>
      <c r="F26" s="295">
        <f>B26+2000</f>
        <v>6001012170</v>
      </c>
      <c r="G26" s="386"/>
      <c r="H26" s="295">
        <f>B26+3000</f>
        <v>6001013170</v>
      </c>
      <c r="I26" s="386"/>
      <c r="J26" s="295">
        <f>B26+4000</f>
        <v>6001014170</v>
      </c>
      <c r="K26" s="386"/>
      <c r="L26" s="295">
        <f>B26+5000</f>
        <v>6001015170</v>
      </c>
      <c r="M26" s="386"/>
      <c r="N26" s="295">
        <f>B26+9000</f>
        <v>6001019170</v>
      </c>
      <c r="O26" s="386"/>
    </row>
    <row r="27" spans="1:15" s="53" customFormat="1" ht="13.9" customHeight="1">
      <c r="A27" s="426" t="s">
        <v>310</v>
      </c>
      <c r="B27" s="246">
        <v>6001010180</v>
      </c>
      <c r="C27" s="381"/>
      <c r="D27" s="246">
        <f t="shared" ref="D27:D29" si="24">B27+1000</f>
        <v>6001011180</v>
      </c>
      <c r="E27" s="381"/>
      <c r="F27" s="246">
        <f t="shared" ref="F27:F29" si="25">B27+2000</f>
        <v>6001012180</v>
      </c>
      <c r="G27" s="381"/>
      <c r="H27" s="246">
        <f t="shared" ref="H27:H29" si="26">B27+3000</f>
        <v>6001013180</v>
      </c>
      <c r="I27" s="381"/>
      <c r="J27" s="246">
        <f t="shared" ref="J27:J29" si="27">B27+4000</f>
        <v>6001014180</v>
      </c>
      <c r="K27" s="381"/>
      <c r="L27" s="246">
        <f t="shared" ref="L27:L29" si="28">B27+5000</f>
        <v>6001015180</v>
      </c>
      <c r="M27" s="381"/>
      <c r="N27" s="246">
        <f t="shared" ref="N27:N29" si="29">B27+9000</f>
        <v>6001019180</v>
      </c>
      <c r="O27" s="381"/>
    </row>
    <row r="28" spans="1:15" s="53" customFormat="1" ht="13.9" customHeight="1">
      <c r="A28" s="426" t="s">
        <v>311</v>
      </c>
      <c r="B28" s="246">
        <v>6001010190</v>
      </c>
      <c r="C28" s="381"/>
      <c r="D28" s="246">
        <f t="shared" si="24"/>
        <v>6001011190</v>
      </c>
      <c r="E28" s="381"/>
      <c r="F28" s="246">
        <f t="shared" si="25"/>
        <v>6001012190</v>
      </c>
      <c r="G28" s="381"/>
      <c r="H28" s="246">
        <f t="shared" si="26"/>
        <v>6001013190</v>
      </c>
      <c r="I28" s="381"/>
      <c r="J28" s="246">
        <f t="shared" si="27"/>
        <v>6001014190</v>
      </c>
      <c r="K28" s="381"/>
      <c r="L28" s="246">
        <f t="shared" si="28"/>
        <v>6001015190</v>
      </c>
      <c r="M28" s="381"/>
      <c r="N28" s="246">
        <f t="shared" si="29"/>
        <v>6001019190</v>
      </c>
      <c r="O28" s="381"/>
    </row>
    <row r="29" spans="1:15" s="53" customFormat="1" ht="13.9" customHeight="1">
      <c r="A29" s="437" t="s">
        <v>510</v>
      </c>
      <c r="B29" s="246">
        <v>6001010200</v>
      </c>
      <c r="C29" s="381"/>
      <c r="D29" s="246">
        <f t="shared" si="24"/>
        <v>6001011200</v>
      </c>
      <c r="E29" s="381"/>
      <c r="F29" s="246">
        <f t="shared" si="25"/>
        <v>6001012200</v>
      </c>
      <c r="G29" s="381"/>
      <c r="H29" s="246">
        <f t="shared" si="26"/>
        <v>6001013200</v>
      </c>
      <c r="I29" s="381"/>
      <c r="J29" s="246">
        <f t="shared" si="27"/>
        <v>6001014200</v>
      </c>
      <c r="K29" s="381"/>
      <c r="L29" s="246">
        <f t="shared" si="28"/>
        <v>6001015200</v>
      </c>
      <c r="M29" s="381"/>
      <c r="N29" s="246">
        <f t="shared" si="29"/>
        <v>6001019200</v>
      </c>
      <c r="O29" s="381"/>
    </row>
    <row r="30" spans="1:15" s="201" customFormat="1" ht="13.9" customHeight="1">
      <c r="A30" s="587" t="s">
        <v>310</v>
      </c>
      <c r="B30" s="246">
        <v>6001010210</v>
      </c>
      <c r="C30" s="381"/>
      <c r="D30" s="291">
        <f t="shared" ref="D30:D32" si="30">B30+1000</f>
        <v>6001011210</v>
      </c>
      <c r="E30" s="387"/>
      <c r="F30" s="291">
        <f t="shared" ref="F30:F32" si="31">B30+2000</f>
        <v>6001012210</v>
      </c>
      <c r="G30" s="387"/>
      <c r="H30" s="291">
        <f t="shared" ref="H30:H32" si="32">B30+3000</f>
        <v>6001013210</v>
      </c>
      <c r="I30" s="387"/>
      <c r="J30" s="291">
        <f t="shared" ref="J30:J32" si="33">B30+4000</f>
        <v>6001014210</v>
      </c>
      <c r="K30" s="387"/>
      <c r="L30" s="291">
        <f t="shared" ref="L30:L32" si="34">B30+5000</f>
        <v>6001015210</v>
      </c>
      <c r="M30" s="387"/>
      <c r="N30" s="291">
        <f t="shared" ref="N30:N32" si="35">B30+9000</f>
        <v>6001019210</v>
      </c>
      <c r="O30" s="387"/>
    </row>
    <row r="31" spans="1:15" s="201" customFormat="1" ht="13.9" customHeight="1">
      <c r="A31" s="587" t="s">
        <v>311</v>
      </c>
      <c r="B31" s="246">
        <v>6001010220</v>
      </c>
      <c r="C31" s="381"/>
      <c r="D31" s="291">
        <f t="shared" si="30"/>
        <v>6001011220</v>
      </c>
      <c r="E31" s="387"/>
      <c r="F31" s="291">
        <f t="shared" si="31"/>
        <v>6001012220</v>
      </c>
      <c r="G31" s="387"/>
      <c r="H31" s="291">
        <f t="shared" si="32"/>
        <v>6001013220</v>
      </c>
      <c r="I31" s="387"/>
      <c r="J31" s="291">
        <f t="shared" si="33"/>
        <v>6001014220</v>
      </c>
      <c r="K31" s="387"/>
      <c r="L31" s="291">
        <f t="shared" si="34"/>
        <v>6001015220</v>
      </c>
      <c r="M31" s="387"/>
      <c r="N31" s="291">
        <f t="shared" si="35"/>
        <v>6001019220</v>
      </c>
      <c r="O31" s="387"/>
    </row>
    <row r="32" spans="1:15" s="201" customFormat="1" ht="13.9" customHeight="1">
      <c r="A32" s="588" t="s">
        <v>318</v>
      </c>
      <c r="B32" s="246">
        <v>6001010230</v>
      </c>
      <c r="C32" s="387"/>
      <c r="D32" s="291">
        <f t="shared" si="30"/>
        <v>6001011230</v>
      </c>
      <c r="E32" s="381"/>
      <c r="F32" s="291">
        <f t="shared" si="31"/>
        <v>6001012230</v>
      </c>
      <c r="G32" s="381"/>
      <c r="H32" s="291">
        <f t="shared" si="32"/>
        <v>6001013230</v>
      </c>
      <c r="I32" s="381"/>
      <c r="J32" s="291">
        <f t="shared" si="33"/>
        <v>6001014230</v>
      </c>
      <c r="K32" s="381"/>
      <c r="L32" s="291">
        <f t="shared" si="34"/>
        <v>6001015230</v>
      </c>
      <c r="M32" s="381"/>
      <c r="N32" s="291">
        <f t="shared" si="35"/>
        <v>6001019230</v>
      </c>
      <c r="O32" s="381"/>
    </row>
    <row r="33" spans="1:15" s="53" customFormat="1" ht="13.9" customHeight="1">
      <c r="A33" s="426" t="s">
        <v>320</v>
      </c>
      <c r="B33" s="246">
        <v>6001010240</v>
      </c>
      <c r="C33" s="381"/>
      <c r="D33" s="246">
        <f t="shared" ref="D33:D34" si="36">B33+1000</f>
        <v>6001011240</v>
      </c>
      <c r="E33" s="381"/>
      <c r="F33" s="246">
        <f t="shared" ref="F33:F34" si="37">B33+2000</f>
        <v>6001012240</v>
      </c>
      <c r="G33" s="381"/>
      <c r="H33" s="246">
        <f t="shared" ref="H33:H34" si="38">B33+3000</f>
        <v>6001013240</v>
      </c>
      <c r="I33" s="381"/>
      <c r="J33" s="246">
        <f t="shared" ref="J33:J34" si="39">B33+4000</f>
        <v>6001014240</v>
      </c>
      <c r="K33" s="381"/>
      <c r="L33" s="246">
        <f t="shared" ref="L33:L34" si="40">B33+5000</f>
        <v>6001015240</v>
      </c>
      <c r="M33" s="381"/>
      <c r="N33" s="246">
        <f t="shared" ref="N33:N34" si="41">B33+9000</f>
        <v>6001019240</v>
      </c>
      <c r="O33" s="381"/>
    </row>
    <row r="34" spans="1:15" s="53" customFormat="1" ht="13.9" customHeight="1">
      <c r="A34" s="437" t="s">
        <v>319</v>
      </c>
      <c r="B34" s="246">
        <v>6001010250</v>
      </c>
      <c r="C34" s="381"/>
      <c r="D34" s="246">
        <f t="shared" si="36"/>
        <v>6001011250</v>
      </c>
      <c r="E34" s="381"/>
      <c r="F34" s="246">
        <f t="shared" si="37"/>
        <v>6001012250</v>
      </c>
      <c r="G34" s="381"/>
      <c r="H34" s="246">
        <f t="shared" si="38"/>
        <v>6001013250</v>
      </c>
      <c r="I34" s="381"/>
      <c r="J34" s="246">
        <f t="shared" si="39"/>
        <v>6001014250</v>
      </c>
      <c r="K34" s="381"/>
      <c r="L34" s="246">
        <f t="shared" si="40"/>
        <v>6001015250</v>
      </c>
      <c r="M34" s="381"/>
      <c r="N34" s="246">
        <f t="shared" si="41"/>
        <v>6001019250</v>
      </c>
      <c r="O34" s="381"/>
    </row>
    <row r="35" spans="1:15" s="403" customFormat="1" ht="13.9" customHeight="1">
      <c r="A35" s="668" t="s">
        <v>570</v>
      </c>
      <c r="B35" s="379">
        <v>6001010252</v>
      </c>
      <c r="C35" s="297"/>
      <c r="D35" s="379">
        <f t="shared" ref="D35" si="42">B35+1000</f>
        <v>6001011252</v>
      </c>
      <c r="E35" s="381"/>
      <c r="F35" s="379">
        <f t="shared" ref="F35" si="43">B35+2000</f>
        <v>6001012252</v>
      </c>
      <c r="G35" s="381"/>
      <c r="H35" s="379">
        <f t="shared" ref="H35" si="44">B35+3000</f>
        <v>6001013252</v>
      </c>
      <c r="I35" s="381"/>
      <c r="J35" s="379">
        <f t="shared" ref="J35" si="45">B35+4000</f>
        <v>6001014252</v>
      </c>
      <c r="K35" s="381"/>
      <c r="L35" s="379">
        <f t="shared" ref="L35" si="46">B35+5000</f>
        <v>6001015252</v>
      </c>
      <c r="M35" s="381"/>
      <c r="N35" s="379">
        <f t="shared" ref="N35" si="47">B35+9000</f>
        <v>6001019252</v>
      </c>
      <c r="O35" s="381"/>
    </row>
    <row r="36" spans="1:15" s="53" customFormat="1" ht="13.9" customHeight="1">
      <c r="A36" s="589" t="s">
        <v>512</v>
      </c>
      <c r="B36" s="246">
        <v>6001010260</v>
      </c>
      <c r="C36" s="381"/>
      <c r="D36" s="246">
        <f t="shared" ref="D36" si="48">B36+1000</f>
        <v>6001011260</v>
      </c>
      <c r="E36" s="381"/>
      <c r="F36" s="246">
        <f t="shared" ref="F36" si="49">B36+2000</f>
        <v>6001012260</v>
      </c>
      <c r="G36" s="381"/>
      <c r="H36" s="246">
        <f t="shared" ref="H36" si="50">B36+3000</f>
        <v>6001013260</v>
      </c>
      <c r="I36" s="381"/>
      <c r="J36" s="246">
        <f t="shared" ref="J36" si="51">B36+4000</f>
        <v>6001014260</v>
      </c>
      <c r="K36" s="381"/>
      <c r="L36" s="246">
        <f t="shared" ref="L36" si="52">B36+5000</f>
        <v>6001015260</v>
      </c>
      <c r="M36" s="381"/>
      <c r="N36" s="246">
        <f t="shared" ref="N36" si="53">B36+9000</f>
        <v>6001019260</v>
      </c>
      <c r="O36" s="381"/>
    </row>
    <row r="37" spans="1:15" s="53" customFormat="1" ht="13.9" customHeight="1">
      <c r="A37" s="203"/>
      <c r="B37" s="296"/>
      <c r="C37" s="265"/>
      <c r="D37" s="296"/>
      <c r="E37" s="265"/>
      <c r="F37" s="296"/>
      <c r="G37" s="332"/>
      <c r="H37" s="296"/>
      <c r="I37" s="265"/>
      <c r="J37" s="296"/>
      <c r="K37" s="265"/>
      <c r="L37" s="296"/>
      <c r="M37" s="265"/>
      <c r="N37" s="296"/>
      <c r="O37" s="265"/>
    </row>
    <row r="38" spans="1:15" s="53" customFormat="1" ht="13.9" customHeight="1">
      <c r="A38" s="590" t="s">
        <v>321</v>
      </c>
      <c r="B38" s="296"/>
      <c r="C38" s="265"/>
      <c r="D38" s="296"/>
      <c r="E38" s="265"/>
      <c r="F38" s="296"/>
      <c r="G38" s="265"/>
      <c r="H38" s="296"/>
      <c r="I38" s="265"/>
      <c r="J38" s="296"/>
      <c r="K38" s="265"/>
      <c r="L38" s="296"/>
      <c r="M38" s="265"/>
      <c r="N38" s="296"/>
      <c r="O38" s="265"/>
    </row>
    <row r="39" spans="1:15" s="101" customFormat="1" ht="13.9" customHeight="1">
      <c r="A39" s="122" t="s">
        <v>322</v>
      </c>
      <c r="B39" s="246">
        <v>6001010270</v>
      </c>
      <c r="C39" s="297"/>
      <c r="D39" s="246">
        <f>B39+1000</f>
        <v>6001011270</v>
      </c>
      <c r="E39" s="297"/>
      <c r="F39" s="246">
        <f>B39+2000</f>
        <v>6001012270</v>
      </c>
      <c r="G39" s="297"/>
      <c r="H39" s="246">
        <f>B39+3000</f>
        <v>6001013270</v>
      </c>
      <c r="I39" s="297"/>
      <c r="J39" s="246">
        <f>B39+4000</f>
        <v>6001014270</v>
      </c>
      <c r="K39" s="297"/>
      <c r="L39" s="246">
        <f>B39+5000</f>
        <v>6001015270</v>
      </c>
      <c r="M39" s="297"/>
      <c r="N39" s="246">
        <f>B39+9000</f>
        <v>6001019270</v>
      </c>
      <c r="O39" s="297"/>
    </row>
    <row r="40" spans="1:15" s="404" customFormat="1" ht="13.9" customHeight="1">
      <c r="A40" s="359"/>
      <c r="B40" s="412"/>
      <c r="C40" s="644"/>
      <c r="D40" s="412"/>
      <c r="E40" s="644"/>
      <c r="F40" s="412"/>
      <c r="G40" s="644"/>
      <c r="H40" s="412"/>
      <c r="I40" s="644"/>
      <c r="J40" s="412"/>
      <c r="K40" s="644"/>
      <c r="L40" s="412"/>
      <c r="M40" s="644"/>
      <c r="N40" s="412"/>
      <c r="O40" s="644"/>
    </row>
    <row r="41" spans="1:15" s="204" customFormat="1" ht="13.9" customHeight="1">
      <c r="B41" s="53"/>
      <c r="O41" s="728" t="s">
        <v>690</v>
      </c>
    </row>
    <row r="42" spans="1:15" s="204" customFormat="1" ht="13.9" customHeight="1">
      <c r="B42" s="53"/>
      <c r="O42" s="38" t="s">
        <v>323</v>
      </c>
    </row>
    <row r="43" spans="1:15" s="204" customFormat="1" ht="13.9" customHeight="1">
      <c r="B43" s="53"/>
    </row>
    <row r="44" spans="1:15" s="204" customFormat="1" ht="13.9" customHeight="1">
      <c r="B44" s="53"/>
    </row>
    <row r="45" spans="1:15" s="204" customFormat="1" ht="13.9" customHeight="1">
      <c r="B45" s="53"/>
    </row>
    <row r="46" spans="1:15" s="204" customFormat="1" ht="13.9" customHeight="1">
      <c r="B46" s="53"/>
    </row>
    <row r="47" spans="1:15" s="204" customFormat="1" ht="13.9" customHeight="1">
      <c r="B47" s="53"/>
    </row>
    <row r="48" spans="1:15" s="204" customFormat="1" ht="13.9" customHeight="1">
      <c r="B48" s="53"/>
    </row>
    <row r="49" spans="2:2" s="204" customFormat="1" ht="13.9" customHeight="1">
      <c r="B49" s="53"/>
    </row>
    <row r="50" spans="2:2" s="204" customFormat="1" ht="13.9" customHeight="1">
      <c r="B50" s="53"/>
    </row>
    <row r="51" spans="2:2" s="204" customFormat="1" ht="13.9" customHeight="1">
      <c r="B51" s="53"/>
    </row>
    <row r="52" spans="2:2" s="204" customFormat="1" ht="13.9" customHeight="1">
      <c r="B52" s="53"/>
    </row>
  </sheetData>
  <customSheetViews>
    <customSheetView guid="{7C10E70B-CA2F-4DD3-A65F-D2F324708369}" showGridLines="0" fitToPage="1" topLeftCell="H4">
      <selection activeCell="A41" sqref="A41"/>
      <pageMargins left="0.39370078740157483" right="0.39370078740157483" top="0.39370078740157483" bottom="0.39370078740157483" header="0.39370078740157483" footer="0.39370078740157483"/>
      <printOptions horizontalCentered="1"/>
      <pageSetup paperSize="5" scale="87" fitToWidth="0" orientation="landscape" r:id="rId1"/>
    </customSheetView>
    <customSheetView guid="{EE1933C6-8392-46A4-85D3-94F99845B8F8}" showGridLines="0" fitToPage="1">
      <pageMargins left="0.39370078740157483" right="0.39370078740157483" top="0.39370078740157483" bottom="0.39370078740157483" header="0.39370078740157483" footer="0.39370078740157483"/>
      <printOptions horizontalCentered="1"/>
      <pageSetup paperSize="5" scale="81" fitToWidth="0" orientation="landscape" r:id="rId2"/>
    </customSheetView>
    <customSheetView guid="{10071406-5415-425D-948E-2D821A4F8DEB}" showPageBreaks="1" showGridLines="0" fitToPage="1" printArea="1">
      <selection activeCell="A41" sqref="A41"/>
      <pageMargins left="0.39370078740157483" right="0.39370078740157483" top="0.39370078740157483" bottom="0.39370078740157483" header="0.39370078740157483" footer="0.39370078740157483"/>
      <printOptions horizontalCentered="1"/>
      <pageSetup paperSize="5" scale="87" fitToWidth="0" orientation="landscape" r:id="rId3"/>
    </customSheetView>
  </customSheetViews>
  <mergeCells count="29">
    <mergeCell ref="H13:I13"/>
    <mergeCell ref="N25:O25"/>
    <mergeCell ref="D21:E21"/>
    <mergeCell ref="F21:G21"/>
    <mergeCell ref="H21:I21"/>
    <mergeCell ref="J21:K21"/>
    <mergeCell ref="L21:M21"/>
    <mergeCell ref="N21:O21"/>
    <mergeCell ref="D25:E25"/>
    <mergeCell ref="F25:G25"/>
    <mergeCell ref="H25:I25"/>
    <mergeCell ref="J25:K25"/>
    <mergeCell ref="L25:M25"/>
    <mergeCell ref="J13:K13"/>
    <mergeCell ref="L13:M13"/>
    <mergeCell ref="A4:O4"/>
    <mergeCell ref="A5:O5"/>
    <mergeCell ref="A6:O6"/>
    <mergeCell ref="A7:O7"/>
    <mergeCell ref="B9:C9"/>
    <mergeCell ref="D9:E9"/>
    <mergeCell ref="F9:G9"/>
    <mergeCell ref="H9:I9"/>
    <mergeCell ref="J9:K9"/>
    <mergeCell ref="L9:M9"/>
    <mergeCell ref="N9:O9"/>
    <mergeCell ref="N13:O13"/>
    <mergeCell ref="D13:E13"/>
    <mergeCell ref="F13:G13"/>
  </mergeCells>
  <printOptions horizontalCentered="1"/>
  <pageMargins left="0.39370078740157483" right="0.39370078740157483" top="0.39370078740157483" bottom="0.39370078740157483" header="0.39370078740157483" footer="0.39370078740157483"/>
  <pageSetup paperSize="5" scale="73" fitToWidth="0" orientation="landscape" r:id="rId4"/>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9">
    <pageSetUpPr fitToPage="1"/>
  </sheetPr>
  <dimension ref="A1:O51"/>
  <sheetViews>
    <sheetView showGridLines="0" zoomScaleNormal="100" workbookViewId="0">
      <selection activeCell="O40" sqref="O40"/>
    </sheetView>
  </sheetViews>
  <sheetFormatPr defaultColWidth="9.140625" defaultRowHeight="14.25"/>
  <cols>
    <col min="1" max="1" width="49.85546875" style="199" customWidth="1"/>
    <col min="2" max="2" width="8.5703125" style="199" customWidth="1"/>
    <col min="3" max="3" width="15.7109375" style="199" customWidth="1"/>
    <col min="4" max="4" width="8.5703125" style="199" customWidth="1"/>
    <col min="5" max="5" width="15.7109375" style="199" customWidth="1"/>
    <col min="6" max="6" width="8.5703125" style="199" customWidth="1"/>
    <col min="7" max="7" width="15.7109375" style="199" customWidth="1"/>
    <col min="8" max="8" width="8.5703125" style="199" customWidth="1"/>
    <col min="9" max="9" width="15.7109375" style="199" customWidth="1"/>
    <col min="10" max="10" width="8.5703125" style="199" customWidth="1"/>
    <col min="11" max="11" width="15.7109375" style="199" customWidth="1"/>
    <col min="12" max="12" width="8.5703125" style="199" customWidth="1"/>
    <col min="13" max="13" width="15.7109375" style="199" customWidth="1"/>
    <col min="14" max="14" width="8.5703125" style="199" customWidth="1"/>
    <col min="15" max="15" width="15.7109375" style="199" customWidth="1"/>
    <col min="16" max="16384" width="9.140625" style="199"/>
  </cols>
  <sheetData>
    <row r="1" spans="1:15" ht="20.45" customHeight="1">
      <c r="A1" s="585"/>
      <c r="B1" s="585"/>
      <c r="C1" s="585"/>
      <c r="D1" s="585"/>
      <c r="E1" s="585"/>
      <c r="F1" s="585"/>
      <c r="G1" s="585"/>
      <c r="H1" s="585"/>
      <c r="I1" s="585"/>
      <c r="J1" s="585"/>
      <c r="K1" s="585"/>
      <c r="L1" s="585"/>
      <c r="M1" s="585"/>
      <c r="N1" s="585"/>
      <c r="O1" s="450" t="s">
        <v>531</v>
      </c>
    </row>
    <row r="2" spans="1:15" ht="27" customHeight="1">
      <c r="A2" s="585"/>
      <c r="B2" s="645"/>
      <c r="C2" s="585"/>
      <c r="D2" s="585"/>
      <c r="E2" s="585"/>
      <c r="F2" s="585"/>
      <c r="G2" s="585"/>
      <c r="H2" s="585"/>
      <c r="I2" s="585"/>
      <c r="J2" s="585"/>
      <c r="K2" s="585"/>
      <c r="L2" s="585"/>
      <c r="M2" s="585"/>
      <c r="N2" s="585"/>
      <c r="O2" s="450"/>
    </row>
    <row r="3" spans="1:15" s="83" customFormat="1" ht="18" customHeight="1">
      <c r="A3" s="479" t="s">
        <v>538</v>
      </c>
      <c r="B3" s="365"/>
      <c r="C3" s="365"/>
      <c r="D3" s="365"/>
      <c r="E3" s="365"/>
      <c r="F3" s="365"/>
      <c r="G3" s="365"/>
      <c r="H3" s="365"/>
      <c r="I3" s="365"/>
      <c r="J3" s="365"/>
      <c r="K3" s="365"/>
      <c r="L3" s="365"/>
      <c r="M3" s="365"/>
      <c r="N3" s="526"/>
      <c r="O3" s="481" t="s">
        <v>536</v>
      </c>
    </row>
    <row r="4" spans="1:15" s="53" customFormat="1" ht="13.9" customHeight="1">
      <c r="A4" s="822" t="s">
        <v>324</v>
      </c>
      <c r="B4" s="822"/>
      <c r="C4" s="823"/>
      <c r="D4" s="823"/>
      <c r="E4" s="823"/>
      <c r="F4" s="823"/>
      <c r="G4" s="823"/>
      <c r="H4" s="823"/>
      <c r="I4" s="823"/>
      <c r="J4" s="823"/>
      <c r="K4" s="823"/>
      <c r="L4" s="823"/>
      <c r="M4" s="823"/>
      <c r="N4" s="823"/>
      <c r="O4" s="823"/>
    </row>
    <row r="5" spans="1:15" s="51" customFormat="1" ht="18">
      <c r="A5" s="824" t="s">
        <v>308</v>
      </c>
      <c r="B5" s="824"/>
      <c r="C5" s="824"/>
      <c r="D5" s="824"/>
      <c r="E5" s="824"/>
      <c r="F5" s="824"/>
      <c r="G5" s="824"/>
      <c r="H5" s="824"/>
      <c r="I5" s="824"/>
      <c r="J5" s="824"/>
      <c r="K5" s="824"/>
      <c r="L5" s="824"/>
      <c r="M5" s="824"/>
      <c r="N5" s="824"/>
      <c r="O5" s="824"/>
    </row>
    <row r="6" spans="1:15" s="51" customFormat="1" ht="18">
      <c r="A6" s="824" t="s">
        <v>332</v>
      </c>
      <c r="B6" s="824"/>
      <c r="C6" s="824"/>
      <c r="D6" s="824"/>
      <c r="E6" s="824"/>
      <c r="F6" s="824"/>
      <c r="G6" s="824"/>
      <c r="H6" s="824"/>
      <c r="I6" s="824"/>
      <c r="J6" s="824"/>
      <c r="K6" s="824"/>
      <c r="L6" s="824"/>
      <c r="M6" s="824"/>
      <c r="N6" s="824"/>
      <c r="O6" s="824"/>
    </row>
    <row r="7" spans="1:15" s="70" customFormat="1" ht="15" customHeight="1">
      <c r="A7" s="829" t="s">
        <v>3</v>
      </c>
      <c r="B7" s="829"/>
      <c r="C7" s="829"/>
      <c r="D7" s="829"/>
      <c r="E7" s="829"/>
      <c r="F7" s="829"/>
      <c r="G7" s="829"/>
      <c r="H7" s="829"/>
      <c r="I7" s="829"/>
      <c r="J7" s="829"/>
      <c r="K7" s="829"/>
      <c r="L7" s="829"/>
      <c r="M7" s="829"/>
      <c r="N7" s="829"/>
      <c r="O7" s="829"/>
    </row>
    <row r="8" spans="1:15" s="70" customFormat="1" ht="10.15" customHeight="1"/>
    <row r="9" spans="1:15" s="53" customFormat="1" ht="13.9" customHeight="1">
      <c r="A9" s="567"/>
      <c r="B9" s="832" t="s">
        <v>122</v>
      </c>
      <c r="C9" s="831"/>
      <c r="D9" s="830" t="s">
        <v>243</v>
      </c>
      <c r="E9" s="831"/>
      <c r="F9" s="830" t="s">
        <v>244</v>
      </c>
      <c r="G9" s="831"/>
      <c r="H9" s="830" t="s">
        <v>245</v>
      </c>
      <c r="I9" s="831"/>
      <c r="J9" s="830" t="s">
        <v>246</v>
      </c>
      <c r="K9" s="831"/>
      <c r="L9" s="830" t="s">
        <v>247</v>
      </c>
      <c r="M9" s="831"/>
      <c r="N9" s="830" t="s">
        <v>248</v>
      </c>
      <c r="O9" s="831"/>
    </row>
    <row r="10" spans="1:15" s="53" customFormat="1" ht="13.9" customHeight="1">
      <c r="A10" s="581" t="s">
        <v>310</v>
      </c>
      <c r="B10" s="246">
        <v>6002010010</v>
      </c>
      <c r="C10" s="381"/>
      <c r="D10" s="246">
        <f>B10+1000</f>
        <v>6002011010</v>
      </c>
      <c r="E10" s="381"/>
      <c r="F10" s="246">
        <f>B10+2000</f>
        <v>6002012010</v>
      </c>
      <c r="G10" s="381"/>
      <c r="H10" s="246">
        <f>B10+3000</f>
        <v>6002013010</v>
      </c>
      <c r="I10" s="381"/>
      <c r="J10" s="246">
        <f>B10+4000</f>
        <v>6002014010</v>
      </c>
      <c r="K10" s="381"/>
      <c r="L10" s="246">
        <f>B10+5000</f>
        <v>6002015010</v>
      </c>
      <c r="M10" s="381"/>
      <c r="N10" s="246">
        <f>B10+9000</f>
        <v>6002019010</v>
      </c>
      <c r="O10" s="381"/>
    </row>
    <row r="11" spans="1:15" s="53" customFormat="1" ht="13.9" customHeight="1">
      <c r="A11" s="200" t="s">
        <v>311</v>
      </c>
      <c r="B11" s="246">
        <v>6002010020</v>
      </c>
      <c r="C11" s="381"/>
      <c r="D11" s="246">
        <f t="shared" ref="D11:D12" si="0">B11+1000</f>
        <v>6002011020</v>
      </c>
      <c r="E11" s="381"/>
      <c r="F11" s="246">
        <f t="shared" ref="F11:F12" si="1">B11+2000</f>
        <v>6002012020</v>
      </c>
      <c r="G11" s="381"/>
      <c r="H11" s="246">
        <f t="shared" ref="H11:H12" si="2">B11+3000</f>
        <v>6002013020</v>
      </c>
      <c r="I11" s="381"/>
      <c r="J11" s="246">
        <f t="shared" ref="J11:J12" si="3">B11+4000</f>
        <v>6002014020</v>
      </c>
      <c r="K11" s="381"/>
      <c r="L11" s="246">
        <f t="shared" ref="L11:L12" si="4">B11+5000</f>
        <v>6002015020</v>
      </c>
      <c r="M11" s="381"/>
      <c r="N11" s="246">
        <f t="shared" ref="N11:N12" si="5">B11+9000</f>
        <v>6002019020</v>
      </c>
      <c r="O11" s="381"/>
    </row>
    <row r="12" spans="1:15" s="53" customFormat="1" ht="13.9" customHeight="1">
      <c r="A12" s="57" t="s">
        <v>513</v>
      </c>
      <c r="B12" s="246">
        <v>6002010030</v>
      </c>
      <c r="C12" s="381"/>
      <c r="D12" s="286">
        <f t="shared" si="0"/>
        <v>6002011030</v>
      </c>
      <c r="E12" s="287"/>
      <c r="F12" s="286">
        <f t="shared" si="1"/>
        <v>6002012030</v>
      </c>
      <c r="G12" s="258"/>
      <c r="H12" s="286">
        <f t="shared" si="2"/>
        <v>6002013030</v>
      </c>
      <c r="I12" s="287"/>
      <c r="J12" s="286">
        <f t="shared" si="3"/>
        <v>6002014030</v>
      </c>
      <c r="K12" s="287"/>
      <c r="L12" s="286">
        <f t="shared" si="4"/>
        <v>6002015030</v>
      </c>
      <c r="M12" s="287"/>
      <c r="N12" s="286">
        <f t="shared" si="5"/>
        <v>6002019030</v>
      </c>
      <c r="O12" s="287"/>
    </row>
    <row r="13" spans="1:15" s="60" customFormat="1" ht="13.9" customHeight="1">
      <c r="A13" s="59" t="s">
        <v>312</v>
      </c>
      <c r="B13" s="246">
        <v>6002010040</v>
      </c>
      <c r="C13" s="381"/>
      <c r="D13" s="860"/>
      <c r="E13" s="861"/>
      <c r="F13" s="860"/>
      <c r="G13" s="861"/>
      <c r="H13" s="860"/>
      <c r="I13" s="861"/>
      <c r="J13" s="860"/>
      <c r="K13" s="861"/>
      <c r="L13" s="860"/>
      <c r="M13" s="861"/>
      <c r="N13" s="915"/>
      <c r="O13" s="861"/>
    </row>
    <row r="14" spans="1:15" s="53" customFormat="1" ht="13.9" customHeight="1">
      <c r="A14" s="437" t="s">
        <v>511</v>
      </c>
      <c r="B14" s="246">
        <v>6002010050</v>
      </c>
      <c r="C14" s="381"/>
      <c r="D14" s="288">
        <f>B14+1000</f>
        <v>6002011050</v>
      </c>
      <c r="E14" s="385"/>
      <c r="F14" s="288">
        <f>B14+2000</f>
        <v>6002012050</v>
      </c>
      <c r="G14" s="385"/>
      <c r="H14" s="288">
        <f>B14+3000</f>
        <v>6002013050</v>
      </c>
      <c r="I14" s="385"/>
      <c r="J14" s="288">
        <f>B14+4000</f>
        <v>6002014050</v>
      </c>
      <c r="K14" s="385"/>
      <c r="L14" s="288">
        <f>B14+5000</f>
        <v>6002015050</v>
      </c>
      <c r="M14" s="385"/>
      <c r="N14" s="288">
        <f>B14+9000</f>
        <v>6002019050</v>
      </c>
      <c r="O14" s="385"/>
    </row>
    <row r="15" spans="1:15" s="53" customFormat="1" ht="13.9" customHeight="1">
      <c r="A15" s="200" t="s">
        <v>314</v>
      </c>
      <c r="B15" s="246">
        <v>6002010060</v>
      </c>
      <c r="C15" s="381"/>
      <c r="D15" s="246">
        <f t="shared" ref="D15:D17" si="6">B15+1000</f>
        <v>6002011060</v>
      </c>
      <c r="E15" s="381"/>
      <c r="F15" s="246">
        <f t="shared" ref="F15:F17" si="7">B15+2000</f>
        <v>6002012060</v>
      </c>
      <c r="G15" s="381"/>
      <c r="H15" s="246">
        <f t="shared" ref="H15:H17" si="8">B15+3000</f>
        <v>6002013060</v>
      </c>
      <c r="I15" s="381"/>
      <c r="J15" s="246">
        <f t="shared" ref="J15:J17" si="9">B15+4000</f>
        <v>6002014060</v>
      </c>
      <c r="K15" s="381"/>
      <c r="L15" s="246">
        <f t="shared" ref="L15:L17" si="10">B15+5000</f>
        <v>6002015060</v>
      </c>
      <c r="M15" s="381"/>
      <c r="N15" s="246">
        <f t="shared" ref="N15:N17" si="11">B15+9000</f>
        <v>6002019060</v>
      </c>
      <c r="O15" s="381"/>
    </row>
    <row r="16" spans="1:15" s="53" customFormat="1" ht="13.9" customHeight="1">
      <c r="A16" s="200" t="s">
        <v>315</v>
      </c>
      <c r="B16" s="246">
        <v>6002010070</v>
      </c>
      <c r="C16" s="381"/>
      <c r="D16" s="246">
        <f t="shared" si="6"/>
        <v>6002011070</v>
      </c>
      <c r="E16" s="381"/>
      <c r="F16" s="246">
        <f t="shared" si="7"/>
        <v>6002012070</v>
      </c>
      <c r="G16" s="381"/>
      <c r="H16" s="246">
        <f t="shared" si="8"/>
        <v>6002013070</v>
      </c>
      <c r="I16" s="381"/>
      <c r="J16" s="246">
        <f t="shared" si="9"/>
        <v>6002014070</v>
      </c>
      <c r="K16" s="381"/>
      <c r="L16" s="246">
        <f t="shared" si="10"/>
        <v>6002015070</v>
      </c>
      <c r="M16" s="381"/>
      <c r="N16" s="246">
        <f t="shared" si="11"/>
        <v>6002019070</v>
      </c>
      <c r="O16" s="381"/>
    </row>
    <row r="17" spans="1:15" s="53" customFormat="1" ht="13.9" customHeight="1">
      <c r="A17" s="437" t="s">
        <v>313</v>
      </c>
      <c r="B17" s="246">
        <v>6002010080</v>
      </c>
      <c r="C17" s="381"/>
      <c r="D17" s="246">
        <f t="shared" si="6"/>
        <v>6002011080</v>
      </c>
      <c r="E17" s="381"/>
      <c r="F17" s="246">
        <f t="shared" si="7"/>
        <v>6002012080</v>
      </c>
      <c r="G17" s="381"/>
      <c r="H17" s="246">
        <f t="shared" si="8"/>
        <v>6002013080</v>
      </c>
      <c r="I17" s="381"/>
      <c r="J17" s="246">
        <f t="shared" si="9"/>
        <v>6002014080</v>
      </c>
      <c r="K17" s="381"/>
      <c r="L17" s="246">
        <f t="shared" si="10"/>
        <v>6002015080</v>
      </c>
      <c r="M17" s="381"/>
      <c r="N17" s="246">
        <f t="shared" si="11"/>
        <v>6002019080</v>
      </c>
      <c r="O17" s="381"/>
    </row>
    <row r="18" spans="1:15" s="201" customFormat="1" ht="13.9" customHeight="1">
      <c r="A18" s="202" t="s">
        <v>314</v>
      </c>
      <c r="B18" s="291">
        <v>6002010090</v>
      </c>
      <c r="C18" s="381"/>
      <c r="D18" s="291">
        <f t="shared" ref="D18:D20" si="12">B18+1000</f>
        <v>6002011090</v>
      </c>
      <c r="E18" s="292"/>
      <c r="F18" s="291">
        <f t="shared" ref="F18:F20" si="13">B18+2000</f>
        <v>6002012090</v>
      </c>
      <c r="G18" s="292"/>
      <c r="H18" s="291">
        <f t="shared" ref="H18:H20" si="14">B18+3000</f>
        <v>6002013090</v>
      </c>
      <c r="I18" s="292"/>
      <c r="J18" s="291">
        <f t="shared" ref="J18:J20" si="15">B18+4000</f>
        <v>6002014090</v>
      </c>
      <c r="K18" s="292"/>
      <c r="L18" s="291">
        <f t="shared" ref="L18:L20" si="16">B18+5000</f>
        <v>6002015090</v>
      </c>
      <c r="M18" s="292"/>
      <c r="N18" s="291">
        <f t="shared" ref="N18:N20" si="17">B18+9000</f>
        <v>6002019090</v>
      </c>
      <c r="O18" s="292"/>
    </row>
    <row r="19" spans="1:15" s="201" customFormat="1" ht="13.9" customHeight="1">
      <c r="A19" s="202" t="s">
        <v>315</v>
      </c>
      <c r="B19" s="291">
        <v>6002010100</v>
      </c>
      <c r="C19" s="381"/>
      <c r="D19" s="291">
        <f t="shared" si="12"/>
        <v>6002011100</v>
      </c>
      <c r="E19" s="292"/>
      <c r="F19" s="291">
        <f t="shared" si="13"/>
        <v>6002012100</v>
      </c>
      <c r="G19" s="292"/>
      <c r="H19" s="291">
        <f t="shared" si="14"/>
        <v>6002013100</v>
      </c>
      <c r="I19" s="292"/>
      <c r="J19" s="291">
        <f t="shared" si="15"/>
        <v>6002014100</v>
      </c>
      <c r="K19" s="292"/>
      <c r="L19" s="291">
        <f t="shared" si="16"/>
        <v>6002015100</v>
      </c>
      <c r="M19" s="292"/>
      <c r="N19" s="291">
        <f t="shared" si="17"/>
        <v>6002019100</v>
      </c>
      <c r="O19" s="292"/>
    </row>
    <row r="20" spans="1:15" s="201" customFormat="1" ht="13.9" customHeight="1">
      <c r="A20" s="202" t="s">
        <v>311</v>
      </c>
      <c r="B20" s="291">
        <v>6002010110</v>
      </c>
      <c r="C20" s="381"/>
      <c r="D20" s="291">
        <f t="shared" si="12"/>
        <v>6002011110</v>
      </c>
      <c r="E20" s="292"/>
      <c r="F20" s="291">
        <f t="shared" si="13"/>
        <v>6002012110</v>
      </c>
      <c r="G20" s="292"/>
      <c r="H20" s="291">
        <f t="shared" si="14"/>
        <v>6002013110</v>
      </c>
      <c r="I20" s="292"/>
      <c r="J20" s="291">
        <f t="shared" si="15"/>
        <v>6002014110</v>
      </c>
      <c r="K20" s="292"/>
      <c r="L20" s="291">
        <f t="shared" si="16"/>
        <v>6002015110</v>
      </c>
      <c r="M20" s="292"/>
      <c r="N20" s="291">
        <f t="shared" si="17"/>
        <v>6002019110</v>
      </c>
      <c r="O20" s="292"/>
    </row>
    <row r="21" spans="1:15" s="60" customFormat="1" ht="13.9" customHeight="1">
      <c r="A21" s="59" t="s">
        <v>312</v>
      </c>
      <c r="B21" s="246">
        <v>6002010120</v>
      </c>
      <c r="C21" s="381"/>
      <c r="D21" s="860"/>
      <c r="E21" s="861"/>
      <c r="F21" s="860"/>
      <c r="G21" s="861"/>
      <c r="H21" s="860"/>
      <c r="I21" s="861"/>
      <c r="J21" s="860"/>
      <c r="K21" s="861"/>
      <c r="L21" s="860"/>
      <c r="M21" s="861"/>
      <c r="N21" s="915"/>
      <c r="O21" s="861"/>
    </row>
    <row r="22" spans="1:15" s="53" customFormat="1" ht="13.9" customHeight="1">
      <c r="A22" s="437" t="s">
        <v>328</v>
      </c>
      <c r="B22" s="246">
        <v>6002010130</v>
      </c>
      <c r="C22" s="381"/>
      <c r="D22" s="246">
        <f>B22+1000</f>
        <v>6002011130</v>
      </c>
      <c r="E22" s="381"/>
      <c r="F22" s="246">
        <f>B22+2000</f>
        <v>6002012130</v>
      </c>
      <c r="G22" s="381"/>
      <c r="H22" s="246">
        <f>B22+3000</f>
        <v>6002013130</v>
      </c>
      <c r="I22" s="381"/>
      <c r="J22" s="246">
        <f>B22+4000</f>
        <v>6002014130</v>
      </c>
      <c r="K22" s="381"/>
      <c r="L22" s="246">
        <f>B22+5000</f>
        <v>6002015130</v>
      </c>
      <c r="M22" s="381"/>
      <c r="N22" s="246">
        <f>B22+9000</f>
        <v>6002019130</v>
      </c>
      <c r="O22" s="381"/>
    </row>
    <row r="23" spans="1:15" s="201" customFormat="1" ht="13.9" customHeight="1">
      <c r="A23" s="202" t="s">
        <v>314</v>
      </c>
      <c r="B23" s="291">
        <v>6002010140</v>
      </c>
      <c r="C23" s="381"/>
      <c r="D23" s="291">
        <f t="shared" ref="D23:D24" si="18">B23+1000</f>
        <v>6002011140</v>
      </c>
      <c r="E23" s="292"/>
      <c r="F23" s="291">
        <f t="shared" ref="F23:F24" si="19">B23+2000</f>
        <v>6002012140</v>
      </c>
      <c r="G23" s="292"/>
      <c r="H23" s="291">
        <f t="shared" ref="H23:H24" si="20">B23+3000</f>
        <v>6002013140</v>
      </c>
      <c r="I23" s="292"/>
      <c r="J23" s="291">
        <f t="shared" ref="J23:J24" si="21">B23+4000</f>
        <v>6002014140</v>
      </c>
      <c r="K23" s="292"/>
      <c r="L23" s="291">
        <f t="shared" ref="L23:L24" si="22">B23+5000</f>
        <v>6002015140</v>
      </c>
      <c r="M23" s="292"/>
      <c r="N23" s="291">
        <f t="shared" ref="N23:N24" si="23">B23+9000</f>
        <v>6002019140</v>
      </c>
      <c r="O23" s="292"/>
    </row>
    <row r="24" spans="1:15" s="201" customFormat="1" ht="13.9" customHeight="1">
      <c r="A24" s="202" t="s">
        <v>315</v>
      </c>
      <c r="B24" s="291">
        <v>6002010150</v>
      </c>
      <c r="C24" s="381"/>
      <c r="D24" s="291">
        <f t="shared" si="18"/>
        <v>6002011150</v>
      </c>
      <c r="E24" s="292"/>
      <c r="F24" s="291">
        <f t="shared" si="19"/>
        <v>6002012150</v>
      </c>
      <c r="G24" s="292"/>
      <c r="H24" s="291">
        <f t="shared" si="20"/>
        <v>6002013150</v>
      </c>
      <c r="I24" s="292"/>
      <c r="J24" s="291">
        <f t="shared" si="21"/>
        <v>6002014150</v>
      </c>
      <c r="K24" s="292"/>
      <c r="L24" s="291">
        <f t="shared" si="22"/>
        <v>6002015150</v>
      </c>
      <c r="M24" s="292"/>
      <c r="N24" s="291">
        <f t="shared" si="23"/>
        <v>6002019150</v>
      </c>
      <c r="O24" s="292"/>
    </row>
    <row r="25" spans="1:15" s="60" customFormat="1" ht="13.9" customHeight="1">
      <c r="A25" s="59" t="s">
        <v>312</v>
      </c>
      <c r="B25" s="246">
        <v>6002010160</v>
      </c>
      <c r="C25" s="381"/>
      <c r="D25" s="860"/>
      <c r="E25" s="861"/>
      <c r="F25" s="860"/>
      <c r="G25" s="861"/>
      <c r="H25" s="860"/>
      <c r="I25" s="861"/>
      <c r="J25" s="860"/>
      <c r="K25" s="861"/>
      <c r="L25" s="860"/>
      <c r="M25" s="861"/>
      <c r="N25" s="915"/>
      <c r="O25" s="861"/>
    </row>
    <row r="26" spans="1:15" s="201" customFormat="1" ht="13.9" customHeight="1">
      <c r="A26" s="588" t="s">
        <v>329</v>
      </c>
      <c r="B26" s="291">
        <v>6002010170</v>
      </c>
      <c r="C26" s="387"/>
      <c r="D26" s="291">
        <f>B26+1000</f>
        <v>6002011170</v>
      </c>
      <c r="E26" s="387"/>
      <c r="F26" s="291">
        <f>B26+2000</f>
        <v>6002012170</v>
      </c>
      <c r="G26" s="387"/>
      <c r="H26" s="291">
        <f>B26+3000</f>
        <v>6002013170</v>
      </c>
      <c r="I26" s="387"/>
      <c r="J26" s="291">
        <f>B26+4000</f>
        <v>6002014170</v>
      </c>
      <c r="K26" s="387"/>
      <c r="L26" s="291">
        <f>B26+5000</f>
        <v>6002015170</v>
      </c>
      <c r="M26" s="387"/>
      <c r="N26" s="291">
        <f>B26+9000</f>
        <v>6002019170</v>
      </c>
      <c r="O26" s="387"/>
    </row>
    <row r="27" spans="1:15" s="53" customFormat="1" ht="13.9" customHeight="1">
      <c r="A27" s="200" t="s">
        <v>310</v>
      </c>
      <c r="B27" s="246">
        <v>6002010180</v>
      </c>
      <c r="C27" s="381"/>
      <c r="D27" s="246">
        <f t="shared" ref="D27:D29" si="24">B27+1000</f>
        <v>6002011180</v>
      </c>
      <c r="E27" s="381"/>
      <c r="F27" s="246">
        <f t="shared" ref="F27:F29" si="25">B27+2000</f>
        <v>6002012180</v>
      </c>
      <c r="G27" s="381"/>
      <c r="H27" s="246">
        <f t="shared" ref="H27:H29" si="26">B27+3000</f>
        <v>6002013180</v>
      </c>
      <c r="I27" s="381"/>
      <c r="J27" s="246">
        <f t="shared" ref="J27:J29" si="27">B27+4000</f>
        <v>6002014180</v>
      </c>
      <c r="K27" s="381"/>
      <c r="L27" s="246">
        <f t="shared" ref="L27:L29" si="28">B27+5000</f>
        <v>6002015180</v>
      </c>
      <c r="M27" s="381"/>
      <c r="N27" s="246">
        <f t="shared" ref="N27:N29" si="29">B27+9000</f>
        <v>6002019180</v>
      </c>
      <c r="O27" s="381"/>
    </row>
    <row r="28" spans="1:15" s="53" customFormat="1" ht="13.9" customHeight="1">
      <c r="A28" s="200" t="s">
        <v>311</v>
      </c>
      <c r="B28" s="246">
        <v>6002010190</v>
      </c>
      <c r="C28" s="381"/>
      <c r="D28" s="246">
        <f t="shared" si="24"/>
        <v>6002011190</v>
      </c>
      <c r="E28" s="381"/>
      <c r="F28" s="246">
        <f t="shared" si="25"/>
        <v>6002012190</v>
      </c>
      <c r="G28" s="381"/>
      <c r="H28" s="246">
        <f t="shared" si="26"/>
        <v>6002013190</v>
      </c>
      <c r="I28" s="381"/>
      <c r="J28" s="246">
        <f t="shared" si="27"/>
        <v>6002014190</v>
      </c>
      <c r="K28" s="381"/>
      <c r="L28" s="246">
        <f t="shared" si="28"/>
        <v>6002015190</v>
      </c>
      <c r="M28" s="381"/>
      <c r="N28" s="246">
        <f t="shared" si="29"/>
        <v>6002019190</v>
      </c>
      <c r="O28" s="381"/>
    </row>
    <row r="29" spans="1:15" s="53" customFormat="1" ht="13.9" customHeight="1">
      <c r="A29" s="437" t="s">
        <v>510</v>
      </c>
      <c r="B29" s="246">
        <v>6002010200</v>
      </c>
      <c r="C29" s="381"/>
      <c r="D29" s="246">
        <f t="shared" si="24"/>
        <v>6002011200</v>
      </c>
      <c r="E29" s="381"/>
      <c r="F29" s="246">
        <f t="shared" si="25"/>
        <v>6002012200</v>
      </c>
      <c r="G29" s="381"/>
      <c r="H29" s="246">
        <f t="shared" si="26"/>
        <v>6002013200</v>
      </c>
      <c r="I29" s="381"/>
      <c r="J29" s="246">
        <f t="shared" si="27"/>
        <v>6002014200</v>
      </c>
      <c r="K29" s="381"/>
      <c r="L29" s="246">
        <f t="shared" si="28"/>
        <v>6002015200</v>
      </c>
      <c r="M29" s="381"/>
      <c r="N29" s="246">
        <f t="shared" si="29"/>
        <v>6002019200</v>
      </c>
      <c r="O29" s="381"/>
    </row>
    <row r="30" spans="1:15" s="201" customFormat="1" ht="13.9" customHeight="1">
      <c r="A30" s="202" t="s">
        <v>310</v>
      </c>
      <c r="B30" s="291">
        <v>6002010210</v>
      </c>
      <c r="C30" s="381"/>
      <c r="D30" s="291">
        <f t="shared" ref="D30:D32" si="30">B30+1000</f>
        <v>6002011210</v>
      </c>
      <c r="E30" s="387"/>
      <c r="F30" s="291">
        <f t="shared" ref="F30:F32" si="31">B30+2000</f>
        <v>6002012210</v>
      </c>
      <c r="G30" s="387"/>
      <c r="H30" s="291">
        <f t="shared" ref="H30:H32" si="32">B30+3000</f>
        <v>6002013210</v>
      </c>
      <c r="I30" s="387"/>
      <c r="J30" s="291">
        <f t="shared" ref="J30:J32" si="33">B30+4000</f>
        <v>6002014210</v>
      </c>
      <c r="K30" s="387"/>
      <c r="L30" s="291">
        <f t="shared" ref="L30:L32" si="34">B30+5000</f>
        <v>6002015210</v>
      </c>
      <c r="M30" s="387"/>
      <c r="N30" s="291">
        <f t="shared" ref="N30:N32" si="35">B30+9000</f>
        <v>6002019210</v>
      </c>
      <c r="O30" s="387"/>
    </row>
    <row r="31" spans="1:15" s="201" customFormat="1" ht="13.9" customHeight="1">
      <c r="A31" s="202" t="s">
        <v>311</v>
      </c>
      <c r="B31" s="291">
        <v>6002010220</v>
      </c>
      <c r="C31" s="381"/>
      <c r="D31" s="291">
        <f t="shared" si="30"/>
        <v>6002011220</v>
      </c>
      <c r="E31" s="387"/>
      <c r="F31" s="291">
        <f t="shared" si="31"/>
        <v>6002012220</v>
      </c>
      <c r="G31" s="387"/>
      <c r="H31" s="291">
        <f t="shared" si="32"/>
        <v>6002013220</v>
      </c>
      <c r="I31" s="387"/>
      <c r="J31" s="291">
        <f t="shared" si="33"/>
        <v>6002014220</v>
      </c>
      <c r="K31" s="387"/>
      <c r="L31" s="291">
        <f t="shared" si="34"/>
        <v>6002015220</v>
      </c>
      <c r="M31" s="387"/>
      <c r="N31" s="291">
        <f t="shared" si="35"/>
        <v>6002019220</v>
      </c>
      <c r="O31" s="387"/>
    </row>
    <row r="32" spans="1:15" s="201" customFormat="1" ht="13.9" customHeight="1">
      <c r="A32" s="588" t="s">
        <v>318</v>
      </c>
      <c r="B32" s="291">
        <v>6002010230</v>
      </c>
      <c r="C32" s="387"/>
      <c r="D32" s="291">
        <f t="shared" si="30"/>
        <v>6002011230</v>
      </c>
      <c r="E32" s="381"/>
      <c r="F32" s="291">
        <f t="shared" si="31"/>
        <v>6002012230</v>
      </c>
      <c r="G32" s="381"/>
      <c r="H32" s="291">
        <f t="shared" si="32"/>
        <v>6002013230</v>
      </c>
      <c r="I32" s="381"/>
      <c r="J32" s="291">
        <f t="shared" si="33"/>
        <v>6002014230</v>
      </c>
      <c r="K32" s="381"/>
      <c r="L32" s="291">
        <f t="shared" si="34"/>
        <v>6002015230</v>
      </c>
      <c r="M32" s="381"/>
      <c r="N32" s="291">
        <f t="shared" si="35"/>
        <v>6002019230</v>
      </c>
      <c r="O32" s="381"/>
    </row>
    <row r="33" spans="1:15" s="53" customFormat="1" ht="13.9" customHeight="1">
      <c r="A33" s="200" t="s">
        <v>320</v>
      </c>
      <c r="B33" s="246">
        <v>6002010240</v>
      </c>
      <c r="C33" s="381"/>
      <c r="D33" s="246">
        <f t="shared" ref="D33:D34" si="36">B33+1000</f>
        <v>6002011240</v>
      </c>
      <c r="E33" s="381"/>
      <c r="F33" s="246">
        <f t="shared" ref="F33:F34" si="37">B33+2000</f>
        <v>6002012240</v>
      </c>
      <c r="G33" s="381"/>
      <c r="H33" s="246">
        <f t="shared" ref="H33:H34" si="38">B33+3000</f>
        <v>6002013240</v>
      </c>
      <c r="I33" s="381"/>
      <c r="J33" s="246">
        <f t="shared" ref="J33:J34" si="39">B33+4000</f>
        <v>6002014240</v>
      </c>
      <c r="K33" s="381"/>
      <c r="L33" s="246">
        <f t="shared" ref="L33:L34" si="40">B33+5000</f>
        <v>6002015240</v>
      </c>
      <c r="M33" s="381"/>
      <c r="N33" s="246">
        <f t="shared" ref="N33:N34" si="41">B33+9000</f>
        <v>6002019240</v>
      </c>
      <c r="O33" s="381"/>
    </row>
    <row r="34" spans="1:15" s="53" customFormat="1" ht="13.9" customHeight="1">
      <c r="A34" s="437" t="s">
        <v>319</v>
      </c>
      <c r="B34" s="246">
        <v>6002010250</v>
      </c>
      <c r="C34" s="381"/>
      <c r="D34" s="246">
        <f t="shared" si="36"/>
        <v>6002011250</v>
      </c>
      <c r="E34" s="381"/>
      <c r="F34" s="246">
        <f t="shared" si="37"/>
        <v>6002012250</v>
      </c>
      <c r="G34" s="381"/>
      <c r="H34" s="246">
        <f t="shared" si="38"/>
        <v>6002013250</v>
      </c>
      <c r="I34" s="381"/>
      <c r="J34" s="246">
        <f t="shared" si="39"/>
        <v>6002014250</v>
      </c>
      <c r="K34" s="381"/>
      <c r="L34" s="246">
        <f t="shared" si="40"/>
        <v>6002015250</v>
      </c>
      <c r="M34" s="381"/>
      <c r="N34" s="246">
        <f t="shared" si="41"/>
        <v>6002019250</v>
      </c>
      <c r="O34" s="381"/>
    </row>
    <row r="35" spans="1:15" s="53" customFormat="1" ht="13.9" customHeight="1">
      <c r="A35" s="589" t="s">
        <v>512</v>
      </c>
      <c r="B35" s="246">
        <v>6002010260</v>
      </c>
      <c r="C35" s="381"/>
      <c r="D35" s="246">
        <f t="shared" ref="D35" si="42">B35+1000</f>
        <v>6002011260</v>
      </c>
      <c r="E35" s="381"/>
      <c r="F35" s="246">
        <f t="shared" ref="F35" si="43">B35+2000</f>
        <v>6002012260</v>
      </c>
      <c r="G35" s="381"/>
      <c r="H35" s="246">
        <f t="shared" ref="H35" si="44">B35+3000</f>
        <v>6002013260</v>
      </c>
      <c r="I35" s="381"/>
      <c r="J35" s="246">
        <f t="shared" ref="J35" si="45">B35+4000</f>
        <v>6002014260</v>
      </c>
      <c r="K35" s="381"/>
      <c r="L35" s="246">
        <f t="shared" ref="L35" si="46">B35+5000</f>
        <v>6002015260</v>
      </c>
      <c r="M35" s="381"/>
      <c r="N35" s="246">
        <f t="shared" ref="N35" si="47">B35+9000</f>
        <v>6002019260</v>
      </c>
      <c r="O35" s="381"/>
    </row>
    <row r="36" spans="1:15" s="53" customFormat="1" ht="13.9" customHeight="1">
      <c r="A36" s="203"/>
      <c r="B36" s="296"/>
      <c r="C36" s="265"/>
      <c r="D36" s="296"/>
      <c r="E36" s="265"/>
      <c r="F36" s="296"/>
      <c r="G36" s="265"/>
      <c r="H36" s="296"/>
      <c r="I36" s="265"/>
      <c r="J36" s="296"/>
      <c r="K36" s="265"/>
      <c r="L36" s="296"/>
      <c r="M36" s="265"/>
      <c r="N36" s="296"/>
      <c r="O36" s="265"/>
    </row>
    <row r="37" spans="1:15" s="53" customFormat="1" ht="13.9" customHeight="1">
      <c r="A37" s="590" t="s">
        <v>321</v>
      </c>
      <c r="B37" s="296"/>
      <c r="C37" s="265"/>
      <c r="D37" s="296"/>
      <c r="E37" s="265"/>
      <c r="F37" s="296"/>
      <c r="G37" s="265"/>
      <c r="H37" s="296"/>
      <c r="I37" s="265"/>
      <c r="J37" s="296"/>
      <c r="K37" s="265"/>
      <c r="L37" s="296"/>
      <c r="M37" s="265"/>
      <c r="N37" s="296"/>
      <c r="O37" s="265"/>
    </row>
    <row r="38" spans="1:15" s="60" customFormat="1" ht="13.9" customHeight="1">
      <c r="A38" s="63" t="s">
        <v>322</v>
      </c>
      <c r="B38" s="246">
        <v>6002010270</v>
      </c>
      <c r="C38" s="267"/>
      <c r="D38" s="246">
        <f>B38+1000</f>
        <v>6002011270</v>
      </c>
      <c r="E38" s="267"/>
      <c r="F38" s="246">
        <f>B38+2000</f>
        <v>6002012270</v>
      </c>
      <c r="G38" s="267"/>
      <c r="H38" s="246">
        <f>B38+3000</f>
        <v>6002013270</v>
      </c>
      <c r="I38" s="267"/>
      <c r="J38" s="246">
        <f>B38+4000</f>
        <v>6002014270</v>
      </c>
      <c r="K38" s="267"/>
      <c r="L38" s="246">
        <f>B38+5000</f>
        <v>6002015270</v>
      </c>
      <c r="M38" s="267"/>
      <c r="N38" s="246">
        <f>B38+9000</f>
        <v>6002019270</v>
      </c>
      <c r="O38" s="267"/>
    </row>
    <row r="39" spans="1:15" s="405" customFormat="1" ht="13.9" customHeight="1">
      <c r="A39" s="499"/>
      <c r="B39" s="412"/>
      <c r="C39" s="413"/>
      <c r="D39" s="412"/>
      <c r="E39" s="413"/>
      <c r="F39" s="412"/>
      <c r="G39" s="413"/>
      <c r="H39" s="412"/>
      <c r="I39" s="413"/>
      <c r="J39" s="412"/>
      <c r="K39" s="413"/>
      <c r="L39" s="412"/>
      <c r="M39" s="413"/>
      <c r="N39" s="412"/>
      <c r="O39" s="413"/>
    </row>
    <row r="40" spans="1:15" s="204" customFormat="1" ht="13.9" customHeight="1">
      <c r="O40" s="728" t="s">
        <v>690</v>
      </c>
    </row>
    <row r="41" spans="1:15" s="204" customFormat="1" ht="13.9" customHeight="1">
      <c r="O41" s="38" t="s">
        <v>325</v>
      </c>
    </row>
    <row r="42" spans="1:15" s="204" customFormat="1" ht="13.9" customHeight="1"/>
    <row r="43" spans="1:15" s="204" customFormat="1" ht="13.9" customHeight="1"/>
    <row r="44" spans="1:15" s="204" customFormat="1" ht="13.9" customHeight="1"/>
    <row r="45" spans="1:15" s="204" customFormat="1" ht="13.9" customHeight="1"/>
    <row r="46" spans="1:15" s="204" customFormat="1" ht="13.9" customHeight="1"/>
    <row r="47" spans="1:15" s="204" customFormat="1" ht="13.9" customHeight="1"/>
    <row r="48" spans="1:15" s="204" customFormat="1" ht="13.9" customHeight="1"/>
    <row r="49" s="204" customFormat="1" ht="13.9" customHeight="1"/>
    <row r="50" s="204" customFormat="1" ht="13.9" customHeight="1"/>
    <row r="51" s="204" customFormat="1" ht="13.9" customHeight="1"/>
  </sheetData>
  <customSheetViews>
    <customSheetView guid="{7C10E70B-CA2F-4DD3-A65F-D2F324708369}" showGridLines="0" fitToPage="1">
      <selection activeCell="J41" sqref="J41"/>
      <pageMargins left="0.39370078740157483" right="0.39370078740157483" top="0.39370078740157483" bottom="0.39370078740157483" header="0.39370078740157483" footer="0.39370078740157483"/>
      <printOptions horizontalCentered="1"/>
      <pageSetup paperSize="5" scale="87" fitToWidth="0" orientation="landscape" r:id="rId1"/>
    </customSheetView>
    <customSheetView guid="{EE1933C6-8392-46A4-85D3-94F99845B8F8}" showGridLines="0" fitToPage="1">
      <pageMargins left="0.39370078740157483" right="0.39370078740157483" top="0.39370078740157483" bottom="0.39370078740157483" header="0.39370078740157483" footer="0.39370078740157483"/>
      <printOptions horizontalCentered="1"/>
      <pageSetup paperSize="5" scale="81" fitToWidth="0" orientation="landscape" r:id="rId2"/>
    </customSheetView>
    <customSheetView guid="{10071406-5415-425D-948E-2D821A4F8DEB}" showPageBreaks="1" showGridLines="0" fitToPage="1" printArea="1">
      <selection activeCell="J41" sqref="J41"/>
      <pageMargins left="0.39370078740157483" right="0.39370078740157483" top="0.39370078740157483" bottom="0.39370078740157483" header="0.39370078740157483" footer="0.39370078740157483"/>
      <printOptions horizontalCentered="1"/>
      <pageSetup paperSize="5" scale="87" fitToWidth="0" orientation="landscape" r:id="rId3"/>
    </customSheetView>
  </customSheetViews>
  <mergeCells count="29">
    <mergeCell ref="H13:I13"/>
    <mergeCell ref="N25:O25"/>
    <mergeCell ref="D21:E21"/>
    <mergeCell ref="F21:G21"/>
    <mergeCell ref="H21:I21"/>
    <mergeCell ref="J21:K21"/>
    <mergeCell ref="L21:M21"/>
    <mergeCell ref="N21:O21"/>
    <mergeCell ref="D25:E25"/>
    <mergeCell ref="F25:G25"/>
    <mergeCell ref="H25:I25"/>
    <mergeCell ref="J25:K25"/>
    <mergeCell ref="L25:M25"/>
    <mergeCell ref="J13:K13"/>
    <mergeCell ref="L13:M13"/>
    <mergeCell ref="A4:O4"/>
    <mergeCell ref="A5:O5"/>
    <mergeCell ref="A6:O6"/>
    <mergeCell ref="A7:O7"/>
    <mergeCell ref="B9:C9"/>
    <mergeCell ref="D9:E9"/>
    <mergeCell ref="F9:G9"/>
    <mergeCell ref="H9:I9"/>
    <mergeCell ref="J9:K9"/>
    <mergeCell ref="L9:M9"/>
    <mergeCell ref="N9:O9"/>
    <mergeCell ref="N13:O13"/>
    <mergeCell ref="D13:E13"/>
    <mergeCell ref="F13:G13"/>
  </mergeCells>
  <printOptions horizontalCentered="1"/>
  <pageMargins left="0.39370078740157483" right="0.39370078740157483" top="0.39370078740157483" bottom="0.39370078740157483" header="0.39370078740157483" footer="0.39370078740157483"/>
  <pageSetup paperSize="5" scale="74" orientation="landscape" r:id="rId4"/>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61">
    <pageSetUpPr fitToPage="1"/>
  </sheetPr>
  <dimension ref="A1:O52"/>
  <sheetViews>
    <sheetView showGridLines="0" zoomScaleNormal="100" workbookViewId="0">
      <selection activeCell="O40" sqref="O40"/>
    </sheetView>
  </sheetViews>
  <sheetFormatPr defaultColWidth="9.140625" defaultRowHeight="14.25"/>
  <cols>
    <col min="1" max="1" width="49.85546875" style="199" customWidth="1"/>
    <col min="2" max="2" width="8.5703125" style="199" customWidth="1"/>
    <col min="3" max="3" width="15.7109375" style="199" customWidth="1"/>
    <col min="4" max="4" width="8.5703125" style="199" customWidth="1"/>
    <col min="5" max="5" width="15.7109375" style="199" customWidth="1"/>
    <col min="6" max="6" width="8.5703125" style="199" customWidth="1"/>
    <col min="7" max="7" width="15.7109375" style="199" customWidth="1"/>
    <col min="8" max="8" width="8.5703125" style="199" customWidth="1"/>
    <col min="9" max="9" width="15.7109375" style="199" customWidth="1"/>
    <col min="10" max="10" width="8.5703125" style="199" customWidth="1"/>
    <col min="11" max="11" width="15.7109375" style="199" customWidth="1"/>
    <col min="12" max="12" width="8.5703125" style="199" customWidth="1"/>
    <col min="13" max="13" width="15.7109375" style="199" customWidth="1"/>
    <col min="14" max="14" width="8.5703125" style="199" customWidth="1"/>
    <col min="15" max="15" width="15.7109375" style="199" customWidth="1"/>
    <col min="16" max="16384" width="9.140625" style="199"/>
  </cols>
  <sheetData>
    <row r="1" spans="1:15" ht="20.45" customHeight="1">
      <c r="A1" s="585"/>
      <c r="B1" s="585"/>
      <c r="C1" s="585"/>
      <c r="D1" s="585"/>
      <c r="E1" s="585"/>
      <c r="F1" s="585"/>
      <c r="G1" s="585"/>
      <c r="H1" s="585"/>
      <c r="I1" s="585"/>
      <c r="J1" s="585"/>
      <c r="K1" s="585"/>
      <c r="L1" s="585"/>
      <c r="M1" s="585"/>
      <c r="N1" s="585"/>
      <c r="O1" s="450" t="s">
        <v>485</v>
      </c>
    </row>
    <row r="2" spans="1:15" ht="27" customHeight="1">
      <c r="A2" s="585"/>
      <c r="B2" s="645"/>
      <c r="C2" s="585"/>
      <c r="D2" s="585"/>
      <c r="E2" s="585"/>
      <c r="F2" s="585"/>
      <c r="G2" s="585"/>
      <c r="H2" s="585"/>
      <c r="I2" s="585"/>
      <c r="J2" s="585"/>
      <c r="K2" s="585"/>
      <c r="L2" s="585"/>
      <c r="M2" s="585"/>
      <c r="N2" s="585"/>
      <c r="O2" s="450"/>
    </row>
    <row r="3" spans="1:15" s="83" customFormat="1" ht="18" customHeight="1">
      <c r="A3" s="479" t="s">
        <v>538</v>
      </c>
      <c r="B3" s="365"/>
      <c r="C3" s="365"/>
      <c r="D3" s="365"/>
      <c r="E3" s="365"/>
      <c r="F3" s="365"/>
      <c r="G3" s="365"/>
      <c r="H3" s="365"/>
      <c r="I3" s="365"/>
      <c r="J3" s="365"/>
      <c r="K3" s="365"/>
      <c r="L3" s="365"/>
      <c r="M3" s="365"/>
      <c r="N3" s="526"/>
      <c r="O3" s="481" t="s">
        <v>536</v>
      </c>
    </row>
    <row r="4" spans="1:15" s="53" customFormat="1" ht="13.9" customHeight="1">
      <c r="A4" s="822" t="s">
        <v>326</v>
      </c>
      <c r="B4" s="822"/>
      <c r="C4" s="823"/>
      <c r="D4" s="823"/>
      <c r="E4" s="823"/>
      <c r="F4" s="823"/>
      <c r="G4" s="823"/>
      <c r="H4" s="823"/>
      <c r="I4" s="823"/>
      <c r="J4" s="823"/>
      <c r="K4" s="823"/>
      <c r="L4" s="823"/>
      <c r="M4" s="823"/>
      <c r="N4" s="823"/>
      <c r="O4" s="823"/>
    </row>
    <row r="5" spans="1:15" s="51" customFormat="1" ht="18">
      <c r="A5" s="824" t="s">
        <v>308</v>
      </c>
      <c r="B5" s="824"/>
      <c r="C5" s="824"/>
      <c r="D5" s="824"/>
      <c r="E5" s="824"/>
      <c r="F5" s="824"/>
      <c r="G5" s="824"/>
      <c r="H5" s="824"/>
      <c r="I5" s="824"/>
      <c r="J5" s="824"/>
      <c r="K5" s="824"/>
      <c r="L5" s="824"/>
      <c r="M5" s="824"/>
      <c r="N5" s="824"/>
      <c r="O5" s="824"/>
    </row>
    <row r="6" spans="1:15" s="51" customFormat="1" ht="18">
      <c r="A6" s="824" t="s">
        <v>124</v>
      </c>
      <c r="B6" s="824"/>
      <c r="C6" s="824"/>
      <c r="D6" s="824"/>
      <c r="E6" s="824"/>
      <c r="F6" s="824"/>
      <c r="G6" s="824"/>
      <c r="H6" s="824"/>
      <c r="I6" s="824"/>
      <c r="J6" s="824"/>
      <c r="K6" s="824"/>
      <c r="L6" s="824"/>
      <c r="M6" s="824"/>
      <c r="N6" s="824"/>
      <c r="O6" s="824"/>
    </row>
    <row r="7" spans="1:15" s="70" customFormat="1" ht="15" customHeight="1">
      <c r="A7" s="829" t="s">
        <v>3</v>
      </c>
      <c r="B7" s="829"/>
      <c r="C7" s="829"/>
      <c r="D7" s="829"/>
      <c r="E7" s="829"/>
      <c r="F7" s="829"/>
      <c r="G7" s="829"/>
      <c r="H7" s="829"/>
      <c r="I7" s="829"/>
      <c r="J7" s="829"/>
      <c r="K7" s="829"/>
      <c r="L7" s="829"/>
      <c r="M7" s="829"/>
      <c r="N7" s="829"/>
      <c r="O7" s="829"/>
    </row>
    <row r="8" spans="1:15" s="70" customFormat="1" ht="13.15" customHeight="1"/>
    <row r="9" spans="1:15" s="53" customFormat="1" ht="13.9" customHeight="1">
      <c r="A9" s="567"/>
      <c r="B9" s="832" t="s">
        <v>122</v>
      </c>
      <c r="C9" s="831"/>
      <c r="D9" s="830" t="s">
        <v>243</v>
      </c>
      <c r="E9" s="831"/>
      <c r="F9" s="830" t="s">
        <v>244</v>
      </c>
      <c r="G9" s="831"/>
      <c r="H9" s="830" t="s">
        <v>245</v>
      </c>
      <c r="I9" s="831"/>
      <c r="J9" s="830" t="s">
        <v>246</v>
      </c>
      <c r="K9" s="831"/>
      <c r="L9" s="830" t="s">
        <v>247</v>
      </c>
      <c r="M9" s="831"/>
      <c r="N9" s="830" t="s">
        <v>248</v>
      </c>
      <c r="O9" s="831"/>
    </row>
    <row r="10" spans="1:15" s="53" customFormat="1" ht="13.9" customHeight="1">
      <c r="A10" s="571" t="s">
        <v>310</v>
      </c>
      <c r="B10" s="246">
        <v>6003010010</v>
      </c>
      <c r="C10" s="381"/>
      <c r="D10" s="246">
        <f>B10+1000</f>
        <v>6003011010</v>
      </c>
      <c r="E10" s="381"/>
      <c r="F10" s="246">
        <f>B10+2000</f>
        <v>6003012010</v>
      </c>
      <c r="G10" s="381"/>
      <c r="H10" s="246">
        <f>B10+3000</f>
        <v>6003013010</v>
      </c>
      <c r="I10" s="381"/>
      <c r="J10" s="246">
        <f>B10+4000</f>
        <v>6003014010</v>
      </c>
      <c r="K10" s="381"/>
      <c r="L10" s="246">
        <f>B10+5000</f>
        <v>6003015010</v>
      </c>
      <c r="M10" s="381"/>
      <c r="N10" s="246">
        <f>B10+9000</f>
        <v>6003019010</v>
      </c>
      <c r="O10" s="381"/>
    </row>
    <row r="11" spans="1:15" s="53" customFormat="1" ht="13.9" customHeight="1">
      <c r="A11" s="426" t="s">
        <v>311</v>
      </c>
      <c r="B11" s="246">
        <v>6003010020</v>
      </c>
      <c r="C11" s="381"/>
      <c r="D11" s="246">
        <f t="shared" ref="D11:D12" si="0">B11+1000</f>
        <v>6003011020</v>
      </c>
      <c r="E11" s="381"/>
      <c r="F11" s="246">
        <f t="shared" ref="F11:F12" si="1">B11+2000</f>
        <v>6003012020</v>
      </c>
      <c r="G11" s="381"/>
      <c r="H11" s="246">
        <f t="shared" ref="H11:H12" si="2">B11+3000</f>
        <v>6003013020</v>
      </c>
      <c r="I11" s="381"/>
      <c r="J11" s="246">
        <f t="shared" ref="J11:J12" si="3">B11+4000</f>
        <v>6003014020</v>
      </c>
      <c r="K11" s="381"/>
      <c r="L11" s="246">
        <f t="shared" ref="L11:L12" si="4">B11+5000</f>
        <v>6003015020</v>
      </c>
      <c r="M11" s="381"/>
      <c r="N11" s="246">
        <f t="shared" ref="N11:N12" si="5">B11+9000</f>
        <v>6003019020</v>
      </c>
      <c r="O11" s="381"/>
    </row>
    <row r="12" spans="1:15" s="53" customFormat="1" ht="13.9" customHeight="1">
      <c r="A12" s="59" t="s">
        <v>513</v>
      </c>
      <c r="B12" s="246">
        <v>6003010030</v>
      </c>
      <c r="C12" s="381"/>
      <c r="D12" s="246">
        <f t="shared" si="0"/>
        <v>6003011030</v>
      </c>
      <c r="E12" s="258"/>
      <c r="F12" s="246">
        <f t="shared" si="1"/>
        <v>6003012030</v>
      </c>
      <c r="G12" s="258"/>
      <c r="H12" s="246">
        <f t="shared" si="2"/>
        <v>6003013030</v>
      </c>
      <c r="I12" s="258"/>
      <c r="J12" s="246">
        <f t="shared" si="3"/>
        <v>6003014030</v>
      </c>
      <c r="K12" s="258"/>
      <c r="L12" s="246">
        <f t="shared" si="4"/>
        <v>6003015030</v>
      </c>
      <c r="M12" s="258"/>
      <c r="N12" s="246">
        <f t="shared" si="5"/>
        <v>6003019030</v>
      </c>
      <c r="O12" s="258"/>
    </row>
    <row r="13" spans="1:15" s="60" customFormat="1" ht="13.9" customHeight="1">
      <c r="A13" s="59" t="s">
        <v>312</v>
      </c>
      <c r="B13" s="246">
        <v>6003010040</v>
      </c>
      <c r="C13" s="381"/>
      <c r="D13" s="860"/>
      <c r="E13" s="861"/>
      <c r="F13" s="860"/>
      <c r="G13" s="861"/>
      <c r="H13" s="860"/>
      <c r="I13" s="861"/>
      <c r="J13" s="860"/>
      <c r="K13" s="861"/>
      <c r="L13" s="860"/>
      <c r="M13" s="861"/>
      <c r="N13" s="915"/>
      <c r="O13" s="861"/>
    </row>
    <row r="14" spans="1:15" s="53" customFormat="1" ht="13.9" customHeight="1">
      <c r="A14" s="437" t="s">
        <v>511</v>
      </c>
      <c r="B14" s="246">
        <v>6003010050</v>
      </c>
      <c r="C14" s="381"/>
      <c r="D14" s="246">
        <f>B14+1000</f>
        <v>6003011050</v>
      </c>
      <c r="E14" s="381"/>
      <c r="F14" s="246">
        <f>B14+2000</f>
        <v>6003012050</v>
      </c>
      <c r="G14" s="381"/>
      <c r="H14" s="246">
        <f>B14+3000</f>
        <v>6003013050</v>
      </c>
      <c r="I14" s="381"/>
      <c r="J14" s="246">
        <f>B14+4000</f>
        <v>6003014050</v>
      </c>
      <c r="K14" s="381"/>
      <c r="L14" s="246">
        <f>B14+5000</f>
        <v>6003015050</v>
      </c>
      <c r="M14" s="381"/>
      <c r="N14" s="246">
        <f>B14+9000</f>
        <v>6003019050</v>
      </c>
      <c r="O14" s="381"/>
    </row>
    <row r="15" spans="1:15" s="405" customFormat="1" ht="13.9" customHeight="1">
      <c r="A15" s="426" t="s">
        <v>314</v>
      </c>
      <c r="B15" s="379">
        <v>6003010060</v>
      </c>
      <c r="C15" s="381"/>
      <c r="D15" s="379">
        <f>B15+1000</f>
        <v>6003011060</v>
      </c>
      <c r="E15" s="381"/>
      <c r="F15" s="379">
        <f>D15+1000</f>
        <v>6003012060</v>
      </c>
      <c r="G15" s="381"/>
      <c r="H15" s="379">
        <f>F15+1000</f>
        <v>6003013060</v>
      </c>
      <c r="I15" s="381"/>
      <c r="J15" s="379">
        <f>H15+1000</f>
        <v>6003014060</v>
      </c>
      <c r="K15" s="381"/>
      <c r="L15" s="379">
        <f>J15+1000</f>
        <v>6003015060</v>
      </c>
      <c r="M15" s="381"/>
      <c r="N15" s="379">
        <f t="shared" ref="N15:N17" si="6">B15+9000</f>
        <v>6003019060</v>
      </c>
      <c r="O15" s="381"/>
    </row>
    <row r="16" spans="1:15" s="405" customFormat="1" ht="13.9" customHeight="1">
      <c r="A16" s="426" t="s">
        <v>315</v>
      </c>
      <c r="B16" s="379">
        <v>6003010070</v>
      </c>
      <c r="C16" s="381"/>
      <c r="D16" s="379">
        <f>B16+1000</f>
        <v>6003011070</v>
      </c>
      <c r="E16" s="381"/>
      <c r="F16" s="379">
        <f>D16+1000</f>
        <v>6003012070</v>
      </c>
      <c r="G16" s="381"/>
      <c r="H16" s="379">
        <f>F16+1000</f>
        <v>6003013070</v>
      </c>
      <c r="I16" s="381"/>
      <c r="J16" s="379">
        <f>H16+1000</f>
        <v>6003014070</v>
      </c>
      <c r="K16" s="381"/>
      <c r="L16" s="379">
        <f>J16+1000</f>
        <v>6003015070</v>
      </c>
      <c r="M16" s="381"/>
      <c r="N16" s="379">
        <f t="shared" si="6"/>
        <v>6003019070</v>
      </c>
      <c r="O16" s="381"/>
    </row>
    <row r="17" spans="1:15" s="405" customFormat="1" ht="13.9" customHeight="1">
      <c r="A17" s="437" t="s">
        <v>327</v>
      </c>
      <c r="B17" s="379">
        <v>6003010080</v>
      </c>
      <c r="C17" s="381"/>
      <c r="D17" s="379">
        <f>B17+1000</f>
        <v>6003011080</v>
      </c>
      <c r="E17" s="381"/>
      <c r="F17" s="379">
        <f>D17+1000</f>
        <v>6003012080</v>
      </c>
      <c r="G17" s="381"/>
      <c r="H17" s="379">
        <f>F17+1000</f>
        <v>6003013080</v>
      </c>
      <c r="I17" s="381"/>
      <c r="J17" s="379">
        <f>H17+1000</f>
        <v>6003014080</v>
      </c>
      <c r="K17" s="381"/>
      <c r="L17" s="379">
        <f>J17+1000</f>
        <v>6003015080</v>
      </c>
      <c r="M17" s="381"/>
      <c r="N17" s="379">
        <f t="shared" si="6"/>
        <v>6003019080</v>
      </c>
      <c r="O17" s="381"/>
    </row>
    <row r="18" spans="1:15" s="591" customFormat="1" ht="13.9" customHeight="1">
      <c r="A18" s="587" t="s">
        <v>314</v>
      </c>
      <c r="B18" s="291">
        <v>6003010090</v>
      </c>
      <c r="C18" s="381"/>
      <c r="D18" s="291">
        <v>6003011090</v>
      </c>
      <c r="E18" s="387"/>
      <c r="F18" s="291">
        <v>6003012090</v>
      </c>
      <c r="G18" s="387"/>
      <c r="H18" s="291">
        <v>6003013090</v>
      </c>
      <c r="I18" s="387"/>
      <c r="J18" s="291">
        <v>6003014090</v>
      </c>
      <c r="K18" s="387"/>
      <c r="L18" s="291">
        <v>6003015090</v>
      </c>
      <c r="M18" s="387"/>
      <c r="N18" s="291">
        <v>6003019090</v>
      </c>
      <c r="O18" s="387"/>
    </row>
    <row r="19" spans="1:15" s="591" customFormat="1" ht="13.9" customHeight="1">
      <c r="A19" s="587" t="s">
        <v>315</v>
      </c>
      <c r="B19" s="291">
        <v>6003010100</v>
      </c>
      <c r="C19" s="381"/>
      <c r="D19" s="291">
        <v>6003011100</v>
      </c>
      <c r="E19" s="387"/>
      <c r="F19" s="291">
        <v>6003012100</v>
      </c>
      <c r="G19" s="387"/>
      <c r="H19" s="291">
        <v>6003013100</v>
      </c>
      <c r="I19" s="387"/>
      <c r="J19" s="291">
        <v>6003014100</v>
      </c>
      <c r="K19" s="387"/>
      <c r="L19" s="291">
        <v>6003015100</v>
      </c>
      <c r="M19" s="387"/>
      <c r="N19" s="291">
        <v>6003019100</v>
      </c>
      <c r="O19" s="387"/>
    </row>
    <row r="20" spans="1:15" s="591" customFormat="1" ht="13.9" customHeight="1">
      <c r="A20" s="587" t="s">
        <v>311</v>
      </c>
      <c r="B20" s="291">
        <v>6003010110</v>
      </c>
      <c r="C20" s="381"/>
      <c r="D20" s="291">
        <v>6003011110</v>
      </c>
      <c r="E20" s="387"/>
      <c r="F20" s="291">
        <v>6003012110</v>
      </c>
      <c r="G20" s="387"/>
      <c r="H20" s="291">
        <v>6003013110</v>
      </c>
      <c r="I20" s="387"/>
      <c r="J20" s="291">
        <v>6003014110</v>
      </c>
      <c r="K20" s="387"/>
      <c r="L20" s="291">
        <v>6003015110</v>
      </c>
      <c r="M20" s="387"/>
      <c r="N20" s="291">
        <v>6003019110</v>
      </c>
      <c r="O20" s="387"/>
    </row>
    <row r="21" spans="1:15" s="60" customFormat="1" ht="13.9" customHeight="1">
      <c r="A21" s="59" t="s">
        <v>312</v>
      </c>
      <c r="B21" s="379">
        <v>6003010120</v>
      </c>
      <c r="C21" s="381"/>
      <c r="D21" s="860"/>
      <c r="E21" s="861"/>
      <c r="F21" s="860"/>
      <c r="G21" s="861"/>
      <c r="H21" s="860"/>
      <c r="I21" s="861"/>
      <c r="J21" s="860"/>
      <c r="K21" s="861"/>
      <c r="L21" s="860"/>
      <c r="M21" s="861"/>
      <c r="N21" s="915"/>
      <c r="O21" s="861"/>
    </row>
    <row r="22" spans="1:15" s="405" customFormat="1" ht="13.9" customHeight="1">
      <c r="A22" s="437" t="s">
        <v>316</v>
      </c>
      <c r="B22" s="379">
        <v>6003010130</v>
      </c>
      <c r="C22" s="381"/>
      <c r="D22" s="379">
        <v>6003011130</v>
      </c>
      <c r="E22" s="381"/>
      <c r="F22" s="379">
        <v>6003012130</v>
      </c>
      <c r="G22" s="381"/>
      <c r="H22" s="379">
        <v>6003013130</v>
      </c>
      <c r="I22" s="381"/>
      <c r="J22" s="379">
        <v>6003014130</v>
      </c>
      <c r="K22" s="381"/>
      <c r="L22" s="379">
        <v>6003015130</v>
      </c>
      <c r="M22" s="381"/>
      <c r="N22" s="379">
        <v>6003019130</v>
      </c>
      <c r="O22" s="381"/>
    </row>
    <row r="23" spans="1:15" s="591" customFormat="1" ht="13.9" customHeight="1">
      <c r="A23" s="587" t="s">
        <v>314</v>
      </c>
      <c r="B23" s="291">
        <v>6003010140</v>
      </c>
      <c r="C23" s="381"/>
      <c r="D23" s="291">
        <v>6003011140</v>
      </c>
      <c r="E23" s="387"/>
      <c r="F23" s="291">
        <v>6003012140</v>
      </c>
      <c r="G23" s="387"/>
      <c r="H23" s="291">
        <v>6003013140</v>
      </c>
      <c r="I23" s="387"/>
      <c r="J23" s="291">
        <v>6003014140</v>
      </c>
      <c r="K23" s="387"/>
      <c r="L23" s="291">
        <v>6003015140</v>
      </c>
      <c r="M23" s="387"/>
      <c r="N23" s="291">
        <v>6003019140</v>
      </c>
      <c r="O23" s="387"/>
    </row>
    <row r="24" spans="1:15" s="591" customFormat="1" ht="13.9" customHeight="1">
      <c r="A24" s="587" t="s">
        <v>315</v>
      </c>
      <c r="B24" s="291">
        <v>6003010150</v>
      </c>
      <c r="C24" s="381"/>
      <c r="D24" s="291">
        <v>6003011150</v>
      </c>
      <c r="E24" s="387"/>
      <c r="F24" s="291">
        <v>6003012150</v>
      </c>
      <c r="G24" s="387"/>
      <c r="H24" s="291">
        <v>6003013150</v>
      </c>
      <c r="I24" s="387"/>
      <c r="J24" s="291">
        <v>6003014150</v>
      </c>
      <c r="K24" s="387"/>
      <c r="L24" s="291">
        <v>6003015150</v>
      </c>
      <c r="M24" s="387"/>
      <c r="N24" s="291">
        <v>6003019150</v>
      </c>
      <c r="O24" s="387"/>
    </row>
    <row r="25" spans="1:15" s="60" customFormat="1" ht="13.9" customHeight="1">
      <c r="A25" s="59" t="s">
        <v>312</v>
      </c>
      <c r="B25" s="379">
        <v>6003010160</v>
      </c>
      <c r="C25" s="381"/>
      <c r="D25" s="860"/>
      <c r="E25" s="861"/>
      <c r="F25" s="860"/>
      <c r="G25" s="861"/>
      <c r="H25" s="860"/>
      <c r="I25" s="861"/>
      <c r="J25" s="860"/>
      <c r="K25" s="861"/>
      <c r="L25" s="860"/>
      <c r="M25" s="861"/>
      <c r="N25" s="915"/>
      <c r="O25" s="861"/>
    </row>
    <row r="26" spans="1:15" s="591" customFormat="1" ht="13.9" customHeight="1">
      <c r="A26" s="588" t="s">
        <v>329</v>
      </c>
      <c r="B26" s="291">
        <v>6003010170</v>
      </c>
      <c r="C26" s="387"/>
      <c r="D26" s="291">
        <v>6003011170</v>
      </c>
      <c r="E26" s="387"/>
      <c r="F26" s="291">
        <v>6003012170</v>
      </c>
      <c r="G26" s="387"/>
      <c r="H26" s="291">
        <v>6003013170</v>
      </c>
      <c r="I26" s="387"/>
      <c r="J26" s="291">
        <v>6003014170</v>
      </c>
      <c r="K26" s="387"/>
      <c r="L26" s="291">
        <v>6003015170</v>
      </c>
      <c r="M26" s="387"/>
      <c r="N26" s="291">
        <v>6003019170</v>
      </c>
      <c r="O26" s="387"/>
    </row>
    <row r="27" spans="1:15" s="53" customFormat="1" ht="13.9" customHeight="1">
      <c r="A27" s="426" t="s">
        <v>310</v>
      </c>
      <c r="B27" s="246">
        <v>6003010180</v>
      </c>
      <c r="C27" s="381"/>
      <c r="D27" s="246">
        <f t="shared" ref="D27:D29" si="7">B27+1000</f>
        <v>6003011180</v>
      </c>
      <c r="E27" s="381"/>
      <c r="F27" s="246">
        <f t="shared" ref="F27:F29" si="8">B27+2000</f>
        <v>6003012180</v>
      </c>
      <c r="G27" s="381"/>
      <c r="H27" s="246">
        <f t="shared" ref="H27:H29" si="9">B27+3000</f>
        <v>6003013180</v>
      </c>
      <c r="I27" s="381"/>
      <c r="J27" s="246">
        <f t="shared" ref="J27:J29" si="10">B27+4000</f>
        <v>6003014180</v>
      </c>
      <c r="K27" s="381"/>
      <c r="L27" s="246">
        <f t="shared" ref="L27:L29" si="11">B27+5000</f>
        <v>6003015180</v>
      </c>
      <c r="M27" s="381"/>
      <c r="N27" s="246">
        <f t="shared" ref="N27:N29" si="12">B27+9000</f>
        <v>6003019180</v>
      </c>
      <c r="O27" s="381"/>
    </row>
    <row r="28" spans="1:15" s="53" customFormat="1" ht="13.9" customHeight="1">
      <c r="A28" s="426" t="s">
        <v>311</v>
      </c>
      <c r="B28" s="246">
        <v>6003010190</v>
      </c>
      <c r="C28" s="381"/>
      <c r="D28" s="246">
        <f t="shared" si="7"/>
        <v>6003011190</v>
      </c>
      <c r="E28" s="381"/>
      <c r="F28" s="246">
        <f t="shared" si="8"/>
        <v>6003012190</v>
      </c>
      <c r="G28" s="381"/>
      <c r="H28" s="246">
        <f t="shared" si="9"/>
        <v>6003013190</v>
      </c>
      <c r="I28" s="381"/>
      <c r="J28" s="246">
        <f t="shared" si="10"/>
        <v>6003014190</v>
      </c>
      <c r="K28" s="381"/>
      <c r="L28" s="246">
        <f t="shared" si="11"/>
        <v>6003015190</v>
      </c>
      <c r="M28" s="381"/>
      <c r="N28" s="246">
        <f t="shared" si="12"/>
        <v>6003019190</v>
      </c>
      <c r="O28" s="381"/>
    </row>
    <row r="29" spans="1:15" s="53" customFormat="1" ht="13.9" customHeight="1">
      <c r="A29" s="437" t="s">
        <v>510</v>
      </c>
      <c r="B29" s="246">
        <v>6003010200</v>
      </c>
      <c r="C29" s="381"/>
      <c r="D29" s="246">
        <f t="shared" si="7"/>
        <v>6003011200</v>
      </c>
      <c r="E29" s="381"/>
      <c r="F29" s="246">
        <f t="shared" si="8"/>
        <v>6003012200</v>
      </c>
      <c r="G29" s="381"/>
      <c r="H29" s="246">
        <f t="shared" si="9"/>
        <v>6003013200</v>
      </c>
      <c r="I29" s="381"/>
      <c r="J29" s="246">
        <f t="shared" si="10"/>
        <v>6003014200</v>
      </c>
      <c r="K29" s="381"/>
      <c r="L29" s="246">
        <f t="shared" si="11"/>
        <v>6003015200</v>
      </c>
      <c r="M29" s="381"/>
      <c r="N29" s="246">
        <f t="shared" si="12"/>
        <v>6003019200</v>
      </c>
      <c r="O29" s="381"/>
    </row>
    <row r="30" spans="1:15" s="201" customFormat="1" ht="13.9" customHeight="1">
      <c r="A30" s="587" t="s">
        <v>310</v>
      </c>
      <c r="B30" s="291">
        <v>6003010210</v>
      </c>
      <c r="C30" s="381"/>
      <c r="D30" s="291">
        <f t="shared" ref="D30:D32" si="13">B30+1000</f>
        <v>6003011210</v>
      </c>
      <c r="E30" s="387"/>
      <c r="F30" s="291">
        <f t="shared" ref="F30:F32" si="14">B30+2000</f>
        <v>6003012210</v>
      </c>
      <c r="G30" s="387"/>
      <c r="H30" s="291">
        <f t="shared" ref="H30:H32" si="15">B30+3000</f>
        <v>6003013210</v>
      </c>
      <c r="I30" s="387"/>
      <c r="J30" s="291">
        <f t="shared" ref="J30:J32" si="16">B30+4000</f>
        <v>6003014210</v>
      </c>
      <c r="K30" s="387"/>
      <c r="L30" s="291">
        <f t="shared" ref="L30:L32" si="17">B30+5000</f>
        <v>6003015210</v>
      </c>
      <c r="M30" s="387"/>
      <c r="N30" s="291">
        <f t="shared" ref="N30:N32" si="18">B30+9000</f>
        <v>6003019210</v>
      </c>
      <c r="O30" s="387"/>
    </row>
    <row r="31" spans="1:15" s="201" customFormat="1" ht="13.9" customHeight="1">
      <c r="A31" s="587" t="s">
        <v>311</v>
      </c>
      <c r="B31" s="291">
        <v>6003010220</v>
      </c>
      <c r="C31" s="381"/>
      <c r="D31" s="291">
        <f t="shared" si="13"/>
        <v>6003011220</v>
      </c>
      <c r="E31" s="387"/>
      <c r="F31" s="291">
        <f t="shared" si="14"/>
        <v>6003012220</v>
      </c>
      <c r="G31" s="387"/>
      <c r="H31" s="291">
        <f t="shared" si="15"/>
        <v>6003013220</v>
      </c>
      <c r="I31" s="387"/>
      <c r="J31" s="291">
        <f t="shared" si="16"/>
        <v>6003014220</v>
      </c>
      <c r="K31" s="387"/>
      <c r="L31" s="291">
        <f t="shared" si="17"/>
        <v>6003015220</v>
      </c>
      <c r="M31" s="387"/>
      <c r="N31" s="291">
        <f t="shared" si="18"/>
        <v>6003019220</v>
      </c>
      <c r="O31" s="387"/>
    </row>
    <row r="32" spans="1:15" s="201" customFormat="1" ht="13.9" customHeight="1">
      <c r="A32" s="588" t="s">
        <v>318</v>
      </c>
      <c r="B32" s="291">
        <v>6003010230</v>
      </c>
      <c r="C32" s="381"/>
      <c r="D32" s="291">
        <f t="shared" si="13"/>
        <v>6003011230</v>
      </c>
      <c r="E32" s="381"/>
      <c r="F32" s="291">
        <f t="shared" si="14"/>
        <v>6003012230</v>
      </c>
      <c r="G32" s="381"/>
      <c r="H32" s="291">
        <f t="shared" si="15"/>
        <v>6003013230</v>
      </c>
      <c r="I32" s="381"/>
      <c r="J32" s="291">
        <f t="shared" si="16"/>
        <v>6003014230</v>
      </c>
      <c r="K32" s="381"/>
      <c r="L32" s="291">
        <f t="shared" si="17"/>
        <v>6003015230</v>
      </c>
      <c r="M32" s="381"/>
      <c r="N32" s="291">
        <f t="shared" si="18"/>
        <v>6003019230</v>
      </c>
      <c r="O32" s="381"/>
    </row>
    <row r="33" spans="1:15" s="53" customFormat="1" ht="13.9" customHeight="1">
      <c r="A33" s="426" t="s">
        <v>320</v>
      </c>
      <c r="B33" s="246">
        <v>6003010240</v>
      </c>
      <c r="C33" s="381"/>
      <c r="D33" s="246">
        <f t="shared" ref="D33:D34" si="19">B33+1000</f>
        <v>6003011240</v>
      </c>
      <c r="E33" s="381"/>
      <c r="F33" s="246">
        <f t="shared" ref="F33:F34" si="20">B33+2000</f>
        <v>6003012240</v>
      </c>
      <c r="G33" s="381"/>
      <c r="H33" s="246">
        <f t="shared" ref="H33:H34" si="21">B33+3000</f>
        <v>6003013240</v>
      </c>
      <c r="I33" s="381"/>
      <c r="J33" s="246">
        <f t="shared" ref="J33:J34" si="22">B33+4000</f>
        <v>6003014240</v>
      </c>
      <c r="K33" s="381"/>
      <c r="L33" s="246">
        <f t="shared" ref="L33:L34" si="23">B33+5000</f>
        <v>6003015240</v>
      </c>
      <c r="M33" s="381"/>
      <c r="N33" s="246">
        <f t="shared" ref="N33:N34" si="24">B33+9000</f>
        <v>6003019240</v>
      </c>
      <c r="O33" s="381"/>
    </row>
    <row r="34" spans="1:15" s="53" customFormat="1" ht="13.9" customHeight="1">
      <c r="A34" s="437" t="s">
        <v>514</v>
      </c>
      <c r="B34" s="246">
        <v>6003010250</v>
      </c>
      <c r="C34" s="381"/>
      <c r="D34" s="246">
        <f t="shared" si="19"/>
        <v>6003011250</v>
      </c>
      <c r="E34" s="381"/>
      <c r="F34" s="246">
        <f t="shared" si="20"/>
        <v>6003012250</v>
      </c>
      <c r="G34" s="381"/>
      <c r="H34" s="246">
        <f t="shared" si="21"/>
        <v>6003013250</v>
      </c>
      <c r="I34" s="381"/>
      <c r="J34" s="246">
        <f t="shared" si="22"/>
        <v>6003014250</v>
      </c>
      <c r="K34" s="381"/>
      <c r="L34" s="246">
        <f t="shared" si="23"/>
        <v>6003015250</v>
      </c>
      <c r="M34" s="381"/>
      <c r="N34" s="246">
        <f t="shared" si="24"/>
        <v>6003019250</v>
      </c>
      <c r="O34" s="381"/>
    </row>
    <row r="35" spans="1:15" s="53" customFormat="1" ht="13.9" customHeight="1">
      <c r="A35" s="589" t="s">
        <v>512</v>
      </c>
      <c r="B35" s="246">
        <v>6003010260</v>
      </c>
      <c r="C35" s="381"/>
      <c r="D35" s="246">
        <f t="shared" ref="D35" si="25">B35+1000</f>
        <v>6003011260</v>
      </c>
      <c r="E35" s="381"/>
      <c r="F35" s="246">
        <f t="shared" ref="F35" si="26">B35+2000</f>
        <v>6003012260</v>
      </c>
      <c r="G35" s="381"/>
      <c r="H35" s="246">
        <f t="shared" ref="H35" si="27">B35+3000</f>
        <v>6003013260</v>
      </c>
      <c r="I35" s="381"/>
      <c r="J35" s="246">
        <f t="shared" ref="J35" si="28">B35+4000</f>
        <v>6003014260</v>
      </c>
      <c r="K35" s="381"/>
      <c r="L35" s="246">
        <f t="shared" ref="L35" si="29">B35+5000</f>
        <v>6003015260</v>
      </c>
      <c r="M35" s="381"/>
      <c r="N35" s="246">
        <f t="shared" ref="N35" si="30">B35+9000</f>
        <v>6003019260</v>
      </c>
      <c r="O35" s="381"/>
    </row>
    <row r="36" spans="1:15" s="53" customFormat="1" ht="13.9" customHeight="1">
      <c r="A36" s="203"/>
      <c r="B36" s="296"/>
      <c r="C36" s="265"/>
      <c r="D36" s="296"/>
      <c r="E36" s="265"/>
      <c r="F36" s="296"/>
      <c r="G36" s="265"/>
      <c r="H36" s="296"/>
      <c r="I36" s="265"/>
      <c r="J36" s="296"/>
      <c r="K36" s="265"/>
      <c r="L36" s="296"/>
      <c r="M36" s="265"/>
      <c r="N36" s="296"/>
      <c r="O36" s="265"/>
    </row>
    <row r="37" spans="1:15" s="53" customFormat="1" ht="13.9" customHeight="1">
      <c r="A37" s="590" t="s">
        <v>321</v>
      </c>
      <c r="B37" s="296"/>
      <c r="C37" s="265"/>
      <c r="D37" s="296"/>
      <c r="E37" s="265"/>
      <c r="F37" s="296"/>
      <c r="G37" s="265"/>
      <c r="H37" s="296"/>
      <c r="I37" s="265"/>
      <c r="J37" s="296"/>
      <c r="K37" s="265"/>
      <c r="L37" s="296"/>
      <c r="M37" s="265"/>
      <c r="N37" s="296"/>
      <c r="O37" s="265"/>
    </row>
    <row r="38" spans="1:15" s="60" customFormat="1" ht="13.9" customHeight="1">
      <c r="A38" s="63" t="s">
        <v>322</v>
      </c>
      <c r="B38" s="246">
        <v>6003010270</v>
      </c>
      <c r="C38" s="267"/>
      <c r="D38" s="246">
        <f>B38+1000</f>
        <v>6003011270</v>
      </c>
      <c r="E38" s="267"/>
      <c r="F38" s="246">
        <f>B38+2000</f>
        <v>6003012270</v>
      </c>
      <c r="G38" s="267"/>
      <c r="H38" s="246">
        <f>B38+3000</f>
        <v>6003013270</v>
      </c>
      <c r="I38" s="267"/>
      <c r="J38" s="246">
        <f>B38+4000</f>
        <v>6003014270</v>
      </c>
      <c r="K38" s="267"/>
      <c r="L38" s="246">
        <f>B38+5000</f>
        <v>6003015270</v>
      </c>
      <c r="M38" s="267"/>
      <c r="N38" s="246">
        <f>B38+9000</f>
        <v>6003019270</v>
      </c>
      <c r="O38" s="267"/>
    </row>
    <row r="39" spans="1:15" s="405" customFormat="1" ht="13.9" customHeight="1">
      <c r="A39" s="499"/>
      <c r="B39" s="412"/>
      <c r="C39" s="413"/>
      <c r="D39" s="412"/>
      <c r="E39" s="413"/>
      <c r="F39" s="412"/>
      <c r="G39" s="413"/>
      <c r="H39" s="412"/>
      <c r="I39" s="413"/>
      <c r="J39" s="412"/>
      <c r="K39" s="413"/>
      <c r="L39" s="412"/>
      <c r="M39" s="413"/>
      <c r="N39" s="412"/>
      <c r="O39" s="413"/>
    </row>
    <row r="40" spans="1:15" s="204" customFormat="1" ht="13.9" customHeight="1">
      <c r="O40" s="728" t="s">
        <v>690</v>
      </c>
    </row>
    <row r="41" spans="1:15" s="204" customFormat="1" ht="13.9" customHeight="1">
      <c r="O41" s="38" t="s">
        <v>330</v>
      </c>
    </row>
    <row r="42" spans="1:15" s="204" customFormat="1" ht="13.9" customHeight="1"/>
    <row r="43" spans="1:15" s="204" customFormat="1" ht="13.9" customHeight="1"/>
    <row r="44" spans="1:15" s="204" customFormat="1" ht="13.9" customHeight="1"/>
    <row r="45" spans="1:15" s="204" customFormat="1" ht="13.9" customHeight="1"/>
    <row r="46" spans="1:15" s="204" customFormat="1" ht="13.9" customHeight="1"/>
    <row r="47" spans="1:15" s="204" customFormat="1" ht="13.9" customHeight="1"/>
    <row r="48" spans="1:15" s="204" customFormat="1" ht="13.9" customHeight="1"/>
    <row r="49" s="204" customFormat="1" ht="13.9" customHeight="1"/>
    <row r="50" s="204" customFormat="1" ht="13.9" customHeight="1"/>
    <row r="51" s="204" customFormat="1" ht="13.9" customHeight="1"/>
    <row r="52" s="204" customFormat="1" ht="13.9" customHeight="1"/>
  </sheetData>
  <customSheetViews>
    <customSheetView guid="{7C10E70B-CA2F-4DD3-A65F-D2F324708369}" showGridLines="0" fitToPage="1">
      <selection activeCell="G10" sqref="G10"/>
      <pageMargins left="0.39370078740157483" right="0.39370078740157483" top="0.39370078740157483" bottom="0.39370078740157483" header="0.39370078740157483" footer="0.39370078740157483"/>
      <printOptions horizontalCentered="1"/>
      <pageSetup paperSize="5" scale="87" fitToWidth="0" orientation="landscape" r:id="rId1"/>
    </customSheetView>
    <customSheetView guid="{EE1933C6-8392-46A4-85D3-94F99845B8F8}" showGridLines="0" fitToPage="1">
      <pageMargins left="0.39370078740157483" right="0.39370078740157483" top="0.39370078740157483" bottom="0.39370078740157483" header="0.39370078740157483" footer="0.39370078740157483"/>
      <printOptions horizontalCentered="1"/>
      <pageSetup paperSize="5" scale="81" fitToWidth="0" orientation="landscape" r:id="rId2"/>
    </customSheetView>
    <customSheetView guid="{10071406-5415-425D-948E-2D821A4F8DEB}" showPageBreaks="1" showGridLines="0" fitToPage="1" printArea="1">
      <selection activeCell="G10" sqref="G10"/>
      <pageMargins left="0.39370078740157483" right="0.39370078740157483" top="0.39370078740157483" bottom="0.39370078740157483" header="0.39370078740157483" footer="0.39370078740157483"/>
      <printOptions horizontalCentered="1"/>
      <pageSetup paperSize="5" scale="87" fitToWidth="0" orientation="landscape" r:id="rId3"/>
    </customSheetView>
  </customSheetViews>
  <mergeCells count="29">
    <mergeCell ref="N13:O13"/>
    <mergeCell ref="D13:E13"/>
    <mergeCell ref="F13:G13"/>
    <mergeCell ref="H13:I13"/>
    <mergeCell ref="A4:O4"/>
    <mergeCell ref="A5:O5"/>
    <mergeCell ref="A6:O6"/>
    <mergeCell ref="A7:O7"/>
    <mergeCell ref="B9:C9"/>
    <mergeCell ref="D9:E9"/>
    <mergeCell ref="F9:G9"/>
    <mergeCell ref="H9:I9"/>
    <mergeCell ref="J9:K9"/>
    <mergeCell ref="L9:M9"/>
    <mergeCell ref="N9:O9"/>
    <mergeCell ref="J13:K13"/>
    <mergeCell ref="L13:M13"/>
    <mergeCell ref="D21:E21"/>
    <mergeCell ref="F21:G21"/>
    <mergeCell ref="H21:I21"/>
    <mergeCell ref="J21:K21"/>
    <mergeCell ref="L21:M21"/>
    <mergeCell ref="N21:O21"/>
    <mergeCell ref="N25:O25"/>
    <mergeCell ref="D25:E25"/>
    <mergeCell ref="F25:G25"/>
    <mergeCell ref="H25:I25"/>
    <mergeCell ref="J25:K25"/>
    <mergeCell ref="L25:M25"/>
  </mergeCells>
  <printOptions horizontalCentered="1"/>
  <pageMargins left="0.39370078740157483" right="0.39370078740157483" top="0.39370078740157483" bottom="0.39370078740157483" header="0.39370078740157483" footer="0.39370078740157483"/>
  <pageSetup paperSize="5" scale="73" orientation="landscape" r:id="rId4"/>
  <drawing r:id="rId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63">
    <pageSetUpPr fitToPage="1"/>
  </sheetPr>
  <dimension ref="A1:Q34"/>
  <sheetViews>
    <sheetView showGridLines="0" zoomScaleNormal="100" workbookViewId="0">
      <selection activeCell="Q23" sqref="Q23"/>
    </sheetView>
  </sheetViews>
  <sheetFormatPr defaultColWidth="9.140625" defaultRowHeight="14.25"/>
  <cols>
    <col min="1" max="1" width="40.7109375" style="51" customWidth="1"/>
    <col min="2" max="2" width="8.5703125" style="51" customWidth="1"/>
    <col min="3" max="3" width="12.7109375" style="51" customWidth="1"/>
    <col min="4" max="4" width="8.5703125" style="51" customWidth="1"/>
    <col min="5" max="5" width="12.7109375" style="51" customWidth="1"/>
    <col min="6" max="6" width="8.5703125" style="51" customWidth="1"/>
    <col min="7" max="7" width="12.7109375" style="51" customWidth="1"/>
    <col min="8" max="8" width="8.5703125" style="51" customWidth="1"/>
    <col min="9" max="9" width="12.7109375" style="51" customWidth="1"/>
    <col min="10" max="10" width="8.5703125" style="51" customWidth="1"/>
    <col min="11" max="11" width="12.7109375" style="51" customWidth="1"/>
    <col min="12" max="12" width="8.5703125" style="51" customWidth="1"/>
    <col min="13" max="13" width="12.7109375" style="51" customWidth="1"/>
    <col min="14" max="14" width="8.5703125" style="51" customWidth="1"/>
    <col min="15" max="15" width="12.7109375" style="51" customWidth="1"/>
    <col min="16" max="16" width="8.5703125" style="51" customWidth="1"/>
    <col min="17" max="17" width="12.7109375" style="51" customWidth="1"/>
    <col min="18" max="18" width="3.7109375" style="51" customWidth="1"/>
    <col min="19" max="16384" width="9.140625" style="51"/>
  </cols>
  <sheetData>
    <row r="1" spans="1:17" ht="20.45" customHeight="1">
      <c r="A1" s="368"/>
      <c r="B1" s="368"/>
      <c r="C1" s="368"/>
      <c r="D1" s="368"/>
      <c r="E1" s="368"/>
      <c r="F1" s="368"/>
      <c r="G1" s="368"/>
      <c r="H1" s="368"/>
      <c r="I1" s="368"/>
      <c r="J1" s="368"/>
      <c r="K1" s="368"/>
      <c r="L1" s="368"/>
      <c r="M1" s="368"/>
      <c r="N1" s="368"/>
      <c r="O1" s="368"/>
      <c r="P1" s="368"/>
      <c r="Q1" s="450" t="s">
        <v>526</v>
      </c>
    </row>
    <row r="2" spans="1:17" ht="27" customHeight="1">
      <c r="A2" s="368"/>
      <c r="B2" s="629"/>
      <c r="C2" s="629"/>
      <c r="D2" s="368"/>
      <c r="E2" s="368"/>
      <c r="F2" s="368"/>
      <c r="G2" s="368"/>
      <c r="H2" s="368"/>
      <c r="I2" s="368"/>
      <c r="J2" s="368"/>
      <c r="K2" s="368"/>
      <c r="L2" s="368"/>
      <c r="M2" s="368"/>
      <c r="N2" s="368"/>
      <c r="O2" s="368"/>
      <c r="P2" s="368"/>
      <c r="Q2" s="450"/>
    </row>
    <row r="3" spans="1:17" s="83" customFormat="1" ht="18" customHeight="1">
      <c r="A3" s="479" t="s">
        <v>538</v>
      </c>
      <c r="B3" s="365"/>
      <c r="C3" s="365"/>
      <c r="D3" s="365"/>
      <c r="E3" s="365"/>
      <c r="F3" s="365"/>
      <c r="G3" s="365"/>
      <c r="H3" s="365"/>
      <c r="I3" s="365"/>
      <c r="J3" s="365"/>
      <c r="K3" s="365"/>
      <c r="L3" s="365"/>
      <c r="M3" s="365"/>
      <c r="N3" s="365"/>
      <c r="O3" s="365"/>
      <c r="P3" s="526"/>
      <c r="Q3" s="481" t="s">
        <v>536</v>
      </c>
    </row>
    <row r="4" spans="1:17" s="53" customFormat="1" ht="12.6" customHeight="1">
      <c r="A4" s="822" t="s">
        <v>331</v>
      </c>
      <c r="B4" s="822"/>
      <c r="C4" s="823"/>
      <c r="D4" s="823"/>
      <c r="E4" s="823"/>
      <c r="F4" s="823"/>
      <c r="G4" s="823"/>
      <c r="H4" s="823"/>
      <c r="I4" s="823"/>
      <c r="J4" s="823"/>
      <c r="K4" s="823"/>
      <c r="L4" s="823"/>
      <c r="M4" s="823"/>
      <c r="N4" s="823"/>
      <c r="O4" s="823"/>
      <c r="P4" s="823"/>
      <c r="Q4" s="823"/>
    </row>
    <row r="5" spans="1:17" ht="18">
      <c r="A5" s="824" t="s">
        <v>308</v>
      </c>
      <c r="B5" s="824"/>
      <c r="C5" s="824"/>
      <c r="D5" s="824"/>
      <c r="E5" s="824"/>
      <c r="F5" s="824"/>
      <c r="G5" s="824"/>
      <c r="H5" s="824"/>
      <c r="I5" s="824"/>
      <c r="J5" s="824"/>
      <c r="K5" s="824"/>
      <c r="L5" s="824"/>
      <c r="M5" s="824"/>
      <c r="N5" s="824"/>
      <c r="O5" s="824"/>
      <c r="P5" s="824"/>
      <c r="Q5" s="824"/>
    </row>
    <row r="6" spans="1:17" ht="18">
      <c r="A6" s="824" t="s">
        <v>309</v>
      </c>
      <c r="B6" s="824"/>
      <c r="C6" s="824"/>
      <c r="D6" s="824"/>
      <c r="E6" s="824"/>
      <c r="F6" s="824"/>
      <c r="G6" s="824"/>
      <c r="H6" s="824"/>
      <c r="I6" s="824"/>
      <c r="J6" s="824"/>
      <c r="K6" s="824"/>
      <c r="L6" s="824"/>
      <c r="M6" s="824"/>
      <c r="N6" s="824"/>
      <c r="O6" s="824"/>
      <c r="P6" s="824"/>
      <c r="Q6" s="824"/>
    </row>
    <row r="7" spans="1:17" s="70" customFormat="1" ht="14.45" customHeight="1">
      <c r="A7" s="829" t="s">
        <v>3</v>
      </c>
      <c r="B7" s="829"/>
      <c r="C7" s="829"/>
      <c r="D7" s="829"/>
      <c r="E7" s="829"/>
      <c r="F7" s="829"/>
      <c r="G7" s="829"/>
      <c r="H7" s="829"/>
      <c r="I7" s="829"/>
      <c r="J7" s="829"/>
      <c r="K7" s="829"/>
      <c r="L7" s="829"/>
      <c r="M7" s="829"/>
      <c r="N7" s="829"/>
      <c r="O7" s="829"/>
      <c r="P7" s="829"/>
      <c r="Q7" s="829"/>
    </row>
    <row r="8" spans="1:17" s="70" customFormat="1" ht="14.45" customHeight="1"/>
    <row r="9" spans="1:17" s="53" customFormat="1" ht="24.6" customHeight="1">
      <c r="D9" s="877" t="s">
        <v>123</v>
      </c>
      <c r="E9" s="877"/>
      <c r="F9" s="877"/>
      <c r="G9" s="877"/>
      <c r="H9" s="877"/>
      <c r="I9" s="877"/>
      <c r="J9" s="877" t="s">
        <v>332</v>
      </c>
      <c r="K9" s="877"/>
      <c r="L9" s="877"/>
      <c r="M9" s="877"/>
      <c r="N9" s="877"/>
      <c r="O9" s="877"/>
      <c r="P9" s="877" t="s">
        <v>124</v>
      </c>
      <c r="Q9" s="877"/>
    </row>
    <row r="10" spans="1:17" s="53" customFormat="1" ht="49.15" customHeight="1">
      <c r="A10" s="205"/>
      <c r="B10" s="877" t="s">
        <v>122</v>
      </c>
      <c r="C10" s="877"/>
      <c r="D10" s="827" t="s">
        <v>333</v>
      </c>
      <c r="E10" s="828"/>
      <c r="F10" s="819" t="s">
        <v>632</v>
      </c>
      <c r="G10" s="909"/>
      <c r="H10" s="819" t="s">
        <v>633</v>
      </c>
      <c r="I10" s="909"/>
      <c r="J10" s="819" t="s">
        <v>333</v>
      </c>
      <c r="K10" s="909"/>
      <c r="L10" s="819" t="s">
        <v>632</v>
      </c>
      <c r="M10" s="909"/>
      <c r="N10" s="819" t="s">
        <v>633</v>
      </c>
      <c r="O10" s="909"/>
      <c r="P10" s="827" t="s">
        <v>334</v>
      </c>
      <c r="Q10" s="828"/>
    </row>
    <row r="11" spans="1:17" s="53" customFormat="1" ht="15" customHeight="1">
      <c r="A11" s="409" t="s">
        <v>335</v>
      </c>
      <c r="B11" s="246">
        <v>6010010010</v>
      </c>
      <c r="C11" s="355"/>
      <c r="D11" s="246">
        <f>B11+1000</f>
        <v>6010011010</v>
      </c>
      <c r="E11" s="381"/>
      <c r="F11" s="379">
        <f>B11+2000</f>
        <v>6010012010</v>
      </c>
      <c r="G11" s="297"/>
      <c r="H11" s="379">
        <v>6010013010</v>
      </c>
      <c r="I11" s="701"/>
      <c r="J11" s="379">
        <v>6010014010</v>
      </c>
      <c r="K11" s="297"/>
      <c r="L11" s="379">
        <v>6010015010</v>
      </c>
      <c r="M11" s="297"/>
      <c r="N11" s="379">
        <v>6010016010</v>
      </c>
      <c r="O11" s="701"/>
      <c r="P11" s="246">
        <f>B11+7000</f>
        <v>6010017010</v>
      </c>
      <c r="Q11" s="381"/>
    </row>
    <row r="12" spans="1:17" s="53" customFormat="1" ht="15" customHeight="1">
      <c r="A12" s="409" t="s">
        <v>336</v>
      </c>
      <c r="B12" s="246">
        <v>6010010020</v>
      </c>
      <c r="C12" s="355"/>
      <c r="D12" s="246">
        <f t="shared" ref="D12:D15" si="0">B12+1000</f>
        <v>6010011020</v>
      </c>
      <c r="E12" s="381"/>
      <c r="F12" s="379">
        <f t="shared" ref="F12:F15" si="1">B12+2000</f>
        <v>6010012020</v>
      </c>
      <c r="G12" s="297"/>
      <c r="H12" s="379">
        <v>6010013020</v>
      </c>
      <c r="I12" s="701"/>
      <c r="J12" s="379">
        <v>6010014020</v>
      </c>
      <c r="K12" s="297"/>
      <c r="L12" s="379">
        <v>6010015020</v>
      </c>
      <c r="M12" s="297"/>
      <c r="N12" s="379">
        <v>6010016020</v>
      </c>
      <c r="O12" s="701"/>
      <c r="P12" s="246">
        <f t="shared" ref="P12:P15" si="2">B12+7000</f>
        <v>6010017020</v>
      </c>
      <c r="Q12" s="381"/>
    </row>
    <row r="13" spans="1:17" s="53" customFormat="1" ht="15" customHeight="1">
      <c r="A13" s="409" t="s">
        <v>337</v>
      </c>
      <c r="B13" s="246">
        <v>6010010030</v>
      </c>
      <c r="C13" s="355"/>
      <c r="D13" s="246">
        <f t="shared" si="0"/>
        <v>6010011030</v>
      </c>
      <c r="E13" s="355"/>
      <c r="F13" s="379">
        <f t="shared" si="1"/>
        <v>6010012030</v>
      </c>
      <c r="G13" s="701"/>
      <c r="H13" s="379">
        <v>6010013030</v>
      </c>
      <c r="I13" s="701"/>
      <c r="J13" s="379">
        <v>6010014030</v>
      </c>
      <c r="K13" s="701"/>
      <c r="L13" s="379">
        <v>6010015030</v>
      </c>
      <c r="M13" s="701"/>
      <c r="N13" s="379">
        <v>6010016030</v>
      </c>
      <c r="O13" s="701"/>
      <c r="P13" s="246">
        <f t="shared" si="2"/>
        <v>6010017030</v>
      </c>
      <c r="Q13" s="355"/>
    </row>
    <row r="14" spans="1:17" s="53" customFormat="1" ht="15" customHeight="1">
      <c r="A14" s="409" t="s">
        <v>338</v>
      </c>
      <c r="B14" s="246">
        <v>6010010040</v>
      </c>
      <c r="C14" s="355"/>
      <c r="D14" s="246">
        <f t="shared" si="0"/>
        <v>6010011040</v>
      </c>
      <c r="E14" s="381"/>
      <c r="F14" s="379">
        <f t="shared" si="1"/>
        <v>6010012040</v>
      </c>
      <c r="G14" s="297"/>
      <c r="H14" s="379">
        <v>6010013040</v>
      </c>
      <c r="I14" s="297"/>
      <c r="J14" s="379">
        <v>6010014040</v>
      </c>
      <c r="K14" s="297"/>
      <c r="L14" s="379">
        <v>6010015040</v>
      </c>
      <c r="M14" s="297"/>
      <c r="N14" s="379">
        <v>6010016040</v>
      </c>
      <c r="O14" s="297"/>
      <c r="P14" s="246">
        <f t="shared" si="2"/>
        <v>6010017040</v>
      </c>
      <c r="Q14" s="381"/>
    </row>
    <row r="15" spans="1:17" s="53" customFormat="1" ht="15" customHeight="1">
      <c r="A15" s="429" t="s">
        <v>634</v>
      </c>
      <c r="B15" s="379">
        <v>6010010050</v>
      </c>
      <c r="C15" s="297"/>
      <c r="D15" s="246">
        <f t="shared" si="0"/>
        <v>6010011050</v>
      </c>
      <c r="E15" s="381"/>
      <c r="F15" s="379">
        <f t="shared" si="1"/>
        <v>6010012050</v>
      </c>
      <c r="G15" s="297"/>
      <c r="H15" s="379">
        <v>6010013050</v>
      </c>
      <c r="I15" s="701"/>
      <c r="J15" s="379">
        <v>6010014050</v>
      </c>
      <c r="K15" s="297"/>
      <c r="L15" s="379">
        <v>6010015050</v>
      </c>
      <c r="M15" s="297"/>
      <c r="N15" s="379">
        <v>6010016050</v>
      </c>
      <c r="O15" s="701"/>
      <c r="P15" s="246">
        <f t="shared" si="2"/>
        <v>6010017050</v>
      </c>
      <c r="Q15" s="381"/>
    </row>
    <row r="16" spans="1:17" s="403" customFormat="1" ht="15" customHeight="1">
      <c r="A16" s="457" t="s">
        <v>635</v>
      </c>
      <c r="B16" s="379">
        <v>6010010080</v>
      </c>
      <c r="C16" s="297"/>
      <c r="D16" s="680"/>
      <c r="E16" s="646"/>
      <c r="F16" s="680"/>
      <c r="G16" s="646"/>
      <c r="H16" s="680"/>
      <c r="I16" s="646"/>
      <c r="J16" s="680"/>
      <c r="K16" s="646"/>
      <c r="L16" s="680"/>
      <c r="M16" s="646"/>
      <c r="N16" s="680"/>
      <c r="O16" s="646"/>
      <c r="P16" s="680"/>
      <c r="Q16" s="646"/>
    </row>
    <row r="17" spans="1:17" s="403" customFormat="1" ht="15" customHeight="1">
      <c r="A17" s="429" t="s">
        <v>626</v>
      </c>
      <c r="B17" s="379">
        <v>6010010090</v>
      </c>
      <c r="C17" s="297"/>
      <c r="D17" s="680"/>
      <c r="E17" s="646"/>
      <c r="F17" s="680"/>
      <c r="G17" s="646"/>
      <c r="H17" s="680"/>
      <c r="I17" s="646"/>
      <c r="J17" s="680"/>
      <c r="K17" s="646"/>
      <c r="L17" s="680"/>
      <c r="M17" s="646"/>
      <c r="N17" s="680"/>
      <c r="O17" s="646"/>
      <c r="P17" s="680"/>
      <c r="Q17" s="646"/>
    </row>
    <row r="18" spans="1:17" s="53" customFormat="1" ht="15" customHeight="1">
      <c r="A18" s="429" t="s">
        <v>340</v>
      </c>
      <c r="B18" s="379">
        <v>6010010060</v>
      </c>
      <c r="C18" s="701"/>
      <c r="D18" s="623"/>
      <c r="E18" s="333"/>
      <c r="F18" s="623"/>
      <c r="G18" s="333"/>
      <c r="H18" s="623"/>
      <c r="I18" s="333"/>
      <c r="J18" s="623"/>
      <c r="K18" s="333"/>
      <c r="L18" s="623"/>
      <c r="M18" s="333"/>
      <c r="N18" s="623"/>
      <c r="O18" s="333"/>
      <c r="P18" s="623"/>
      <c r="Q18" s="333"/>
    </row>
    <row r="19" spans="1:17" s="53" customFormat="1" ht="15" customHeight="1">
      <c r="A19" s="58" t="s">
        <v>341</v>
      </c>
      <c r="B19" s="246">
        <v>6010010070</v>
      </c>
      <c r="C19" s="354"/>
      <c r="D19" s="623"/>
      <c r="E19" s="646"/>
      <c r="F19" s="623"/>
      <c r="G19" s="646"/>
      <c r="H19" s="623"/>
      <c r="I19" s="646"/>
      <c r="J19" s="623"/>
      <c r="K19" s="646"/>
      <c r="L19" s="623"/>
      <c r="M19" s="646"/>
      <c r="N19" s="623"/>
      <c r="O19" s="646"/>
      <c r="P19" s="623"/>
      <c r="Q19" s="646"/>
    </row>
    <row r="20" spans="1:17" s="405" customFormat="1" ht="21.6" customHeight="1">
      <c r="A20" s="702" t="s">
        <v>636</v>
      </c>
      <c r="B20" s="412"/>
      <c r="C20" s="703"/>
      <c r="D20" s="412"/>
      <c r="E20" s="412"/>
      <c r="F20" s="412"/>
      <c r="G20" s="412"/>
      <c r="H20" s="412"/>
      <c r="I20" s="412"/>
      <c r="J20" s="412"/>
      <c r="K20" s="412"/>
      <c r="L20" s="412"/>
      <c r="M20" s="412"/>
      <c r="N20" s="412"/>
      <c r="O20" s="412"/>
      <c r="P20" s="412"/>
      <c r="Q20" s="412"/>
    </row>
    <row r="21" spans="1:17" s="405" customFormat="1" ht="16.899999999999999" customHeight="1">
      <c r="A21" s="415"/>
      <c r="B21" s="412"/>
      <c r="C21" s="592"/>
      <c r="D21" s="412"/>
      <c r="E21" s="412"/>
      <c r="F21" s="412"/>
      <c r="G21" s="412"/>
      <c r="H21" s="412"/>
      <c r="I21" s="412"/>
      <c r="J21" s="412"/>
      <c r="K21" s="412"/>
      <c r="L21" s="412"/>
      <c r="M21" s="412"/>
      <c r="N21" s="412"/>
      <c r="O21" s="412"/>
      <c r="P21" s="412"/>
      <c r="Q21" s="412"/>
    </row>
    <row r="22" spans="1:17" s="405" customFormat="1" ht="16.899999999999999" customHeight="1">
      <c r="A22" s="415"/>
      <c r="B22" s="412"/>
      <c r="C22" s="592"/>
      <c r="D22" s="412"/>
      <c r="E22" s="412"/>
      <c r="F22" s="412"/>
      <c r="G22" s="412"/>
      <c r="H22" s="412"/>
      <c r="I22" s="412"/>
      <c r="J22" s="412"/>
      <c r="K22" s="412"/>
      <c r="L22" s="412"/>
      <c r="M22" s="412"/>
      <c r="N22" s="412"/>
      <c r="O22" s="412"/>
      <c r="P22" s="412"/>
      <c r="Q22" s="412"/>
    </row>
    <row r="23" spans="1:17" s="53" customFormat="1" ht="13.9" customHeight="1">
      <c r="A23" s="60"/>
      <c r="Q23" s="728" t="s">
        <v>690</v>
      </c>
    </row>
    <row r="24" spans="1:17" s="53" customFormat="1" ht="13.9" customHeight="1">
      <c r="Q24" s="38" t="s">
        <v>342</v>
      </c>
    </row>
    <row r="25" spans="1:17" s="53" customFormat="1" ht="13.9" customHeight="1"/>
    <row r="26" spans="1:17" s="53" customFormat="1" ht="13.9" customHeight="1"/>
    <row r="27" spans="1:17" s="53" customFormat="1" ht="13.9" customHeight="1"/>
    <row r="28" spans="1:17" s="53" customFormat="1" ht="13.9" customHeight="1"/>
    <row r="29" spans="1:17" s="53" customFormat="1" ht="13.9" customHeight="1"/>
    <row r="30" spans="1:17" s="53" customFormat="1" ht="13.9" customHeight="1"/>
    <row r="31" spans="1:17" s="53" customFormat="1" ht="13.9" customHeight="1"/>
    <row r="32" spans="1:17" s="53" customFormat="1" ht="13.9" customHeight="1"/>
    <row r="33" s="53" customFormat="1" ht="13.9" customHeight="1"/>
    <row r="34" s="53" customFormat="1" ht="13.9" customHeight="1"/>
  </sheetData>
  <customSheetViews>
    <customSheetView guid="{7C10E70B-CA2F-4DD3-A65F-D2F324708369}" topLeftCell="H1">
      <selection activeCell="J16" sqref="J16"/>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J16" sqref="J16"/>
      <pageMargins left="0.7" right="0.7" top="0.75" bottom="0.75" header="0.3" footer="0.3"/>
      <pageSetup orientation="portrait" r:id="rId3"/>
    </customSheetView>
  </customSheetViews>
  <mergeCells count="15">
    <mergeCell ref="N10:O10"/>
    <mergeCell ref="P10:Q10"/>
    <mergeCell ref="L10:M10"/>
    <mergeCell ref="B10:C10"/>
    <mergeCell ref="D10:E10"/>
    <mergeCell ref="F10:G10"/>
    <mergeCell ref="H10:I10"/>
    <mergeCell ref="J10:K10"/>
    <mergeCell ref="A4:Q4"/>
    <mergeCell ref="A5:Q5"/>
    <mergeCell ref="A6:Q6"/>
    <mergeCell ref="A7:Q7"/>
    <mergeCell ref="D9:I9"/>
    <mergeCell ref="J9:O9"/>
    <mergeCell ref="P9:Q9"/>
  </mergeCells>
  <printOptions horizontalCentered="1"/>
  <pageMargins left="0.39370078740157483" right="0.39370078740157483" top="0.39370078740157483" bottom="0.39370078740157483" header="0.39370078740157483" footer="0.39370078740157483"/>
  <pageSetup paperSize="5" scale="78" orientation="landscape" r:id="rId4"/>
  <drawing r:id="rId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65">
    <pageSetUpPr fitToPage="1"/>
  </sheetPr>
  <dimension ref="A1:O25"/>
  <sheetViews>
    <sheetView showGridLines="0" zoomScaleNormal="100" workbookViewId="0">
      <selection activeCell="O15" sqref="O15"/>
    </sheetView>
  </sheetViews>
  <sheetFormatPr defaultColWidth="9.140625" defaultRowHeight="14.25"/>
  <cols>
    <col min="1" max="1" width="27.7109375" style="51" customWidth="1"/>
    <col min="2" max="2" width="8.5703125" style="51" customWidth="1"/>
    <col min="3" max="3" width="12.7109375" style="51" customWidth="1"/>
    <col min="4" max="4" width="8.5703125" style="51" customWidth="1"/>
    <col min="5" max="5" width="12.7109375" style="51" customWidth="1"/>
    <col min="6" max="6" width="8.5703125" style="51" customWidth="1"/>
    <col min="7" max="7" width="12.7109375" style="51" customWidth="1"/>
    <col min="8" max="8" width="8.5703125" style="51" customWidth="1"/>
    <col min="9" max="9" width="12.7109375" style="51" customWidth="1"/>
    <col min="10" max="10" width="8.5703125" style="51" customWidth="1"/>
    <col min="11" max="11" width="12.7109375" style="51" customWidth="1"/>
    <col min="12" max="12" width="8.5703125" style="51" customWidth="1"/>
    <col min="13" max="13" width="12.7109375" style="51" customWidth="1"/>
    <col min="14" max="14" width="8.5703125" style="51" customWidth="1"/>
    <col min="15" max="15" width="12.7109375" style="51" customWidth="1"/>
    <col min="16" max="16" width="3.7109375" style="51" customWidth="1"/>
    <col min="17" max="16384" width="9.140625" style="51"/>
  </cols>
  <sheetData>
    <row r="1" spans="1:15" ht="20.45" customHeight="1">
      <c r="A1" s="368"/>
      <c r="B1" s="368"/>
      <c r="C1" s="368"/>
      <c r="D1" s="368"/>
      <c r="E1" s="368"/>
      <c r="F1" s="368"/>
      <c r="G1" s="368"/>
      <c r="H1" s="368"/>
      <c r="I1" s="368"/>
      <c r="J1" s="368"/>
      <c r="K1" s="368"/>
      <c r="L1" s="368"/>
      <c r="M1" s="368"/>
      <c r="N1" s="368"/>
      <c r="O1" s="450" t="s">
        <v>532</v>
      </c>
    </row>
    <row r="2" spans="1:15" ht="27" customHeight="1">
      <c r="A2" s="368"/>
      <c r="B2" s="629"/>
      <c r="C2" s="629"/>
      <c r="D2" s="368"/>
      <c r="E2" s="368"/>
      <c r="F2" s="368"/>
      <c r="G2" s="368"/>
      <c r="H2" s="368"/>
      <c r="I2" s="368"/>
      <c r="J2" s="368"/>
      <c r="K2" s="368"/>
      <c r="L2" s="368"/>
      <c r="M2" s="368"/>
      <c r="N2" s="368"/>
      <c r="O2" s="450"/>
    </row>
    <row r="3" spans="1:15" s="83" customFormat="1" ht="18" customHeight="1">
      <c r="A3" s="479" t="s">
        <v>538</v>
      </c>
      <c r="B3" s="365"/>
      <c r="C3" s="365"/>
      <c r="D3" s="365"/>
      <c r="E3" s="365"/>
      <c r="F3" s="365"/>
      <c r="G3" s="365"/>
      <c r="H3" s="365"/>
      <c r="I3" s="365"/>
      <c r="J3" s="365"/>
      <c r="K3" s="365"/>
      <c r="L3" s="365"/>
      <c r="M3" s="365"/>
      <c r="N3" s="526"/>
      <c r="O3" s="481" t="s">
        <v>536</v>
      </c>
    </row>
    <row r="4" spans="1:15" s="53" customFormat="1" ht="14.45" customHeight="1">
      <c r="A4" s="822" t="s">
        <v>343</v>
      </c>
      <c r="B4" s="822"/>
      <c r="C4" s="823"/>
      <c r="D4" s="823"/>
      <c r="E4" s="823"/>
      <c r="F4" s="823"/>
      <c r="G4" s="823"/>
      <c r="H4" s="823"/>
      <c r="I4" s="823"/>
      <c r="J4" s="823"/>
      <c r="K4" s="823"/>
      <c r="L4" s="823"/>
      <c r="M4" s="823"/>
      <c r="N4" s="823"/>
      <c r="O4" s="823"/>
    </row>
    <row r="5" spans="1:15" ht="18">
      <c r="A5" s="824" t="s">
        <v>308</v>
      </c>
      <c r="B5" s="824"/>
      <c r="C5" s="824"/>
      <c r="D5" s="824"/>
      <c r="E5" s="824"/>
      <c r="F5" s="824"/>
      <c r="G5" s="824"/>
      <c r="H5" s="824"/>
      <c r="I5" s="824"/>
      <c r="J5" s="824"/>
      <c r="K5" s="824"/>
      <c r="L5" s="824"/>
      <c r="M5" s="824"/>
      <c r="N5" s="824"/>
      <c r="O5" s="824"/>
    </row>
    <row r="6" spans="1:15" ht="18">
      <c r="A6" s="824" t="s">
        <v>327</v>
      </c>
      <c r="B6" s="824"/>
      <c r="C6" s="824"/>
      <c r="D6" s="824"/>
      <c r="E6" s="824"/>
      <c r="F6" s="824"/>
      <c r="G6" s="824"/>
      <c r="H6" s="824"/>
      <c r="I6" s="824"/>
      <c r="J6" s="824"/>
      <c r="K6" s="824"/>
      <c r="L6" s="824"/>
      <c r="M6" s="824"/>
      <c r="N6" s="824"/>
      <c r="O6" s="824"/>
    </row>
    <row r="7" spans="1:15" s="70" customFormat="1" ht="14.45" customHeight="1">
      <c r="A7" s="829" t="s">
        <v>3</v>
      </c>
      <c r="B7" s="829"/>
      <c r="C7" s="829"/>
      <c r="D7" s="829"/>
      <c r="E7" s="829"/>
      <c r="F7" s="829"/>
      <c r="G7" s="829"/>
      <c r="H7" s="829"/>
      <c r="I7" s="829"/>
      <c r="J7" s="829"/>
      <c r="K7" s="829"/>
      <c r="L7" s="829"/>
      <c r="M7" s="829"/>
      <c r="N7" s="829"/>
      <c r="O7" s="829"/>
    </row>
    <row r="8" spans="1:15" s="70" customFormat="1" ht="14.45" customHeight="1"/>
    <row r="9" spans="1:15" s="53" customFormat="1" ht="13.9" customHeight="1">
      <c r="D9" s="877" t="s">
        <v>123</v>
      </c>
      <c r="E9" s="877"/>
      <c r="F9" s="877"/>
      <c r="G9" s="877"/>
      <c r="H9" s="827" t="s">
        <v>332</v>
      </c>
      <c r="I9" s="901"/>
      <c r="J9" s="901"/>
      <c r="K9" s="828"/>
      <c r="L9" s="827" t="s">
        <v>124</v>
      </c>
      <c r="M9" s="901"/>
      <c r="N9" s="901"/>
      <c r="O9" s="828"/>
    </row>
    <row r="10" spans="1:15" s="53" customFormat="1" ht="33.6" customHeight="1">
      <c r="A10" s="205"/>
      <c r="B10" s="877" t="s">
        <v>122</v>
      </c>
      <c r="C10" s="877"/>
      <c r="D10" s="827" t="s">
        <v>344</v>
      </c>
      <c r="E10" s="828"/>
      <c r="F10" s="827" t="s">
        <v>345</v>
      </c>
      <c r="G10" s="828"/>
      <c r="H10" s="827" t="s">
        <v>344</v>
      </c>
      <c r="I10" s="828"/>
      <c r="J10" s="827" t="s">
        <v>345</v>
      </c>
      <c r="K10" s="828"/>
      <c r="L10" s="827" t="s">
        <v>344</v>
      </c>
      <c r="M10" s="828"/>
      <c r="N10" s="827" t="s">
        <v>345</v>
      </c>
      <c r="O10" s="828"/>
    </row>
    <row r="11" spans="1:15" s="53" customFormat="1" ht="15" customHeight="1">
      <c r="A11" s="409" t="s">
        <v>335</v>
      </c>
      <c r="B11" s="246">
        <v>6020010010</v>
      </c>
      <c r="C11" s="355"/>
      <c r="D11" s="246">
        <f>B11+1000</f>
        <v>6020011010</v>
      </c>
      <c r="E11" s="258"/>
      <c r="F11" s="246">
        <f>B11+2000</f>
        <v>6020012010</v>
      </c>
      <c r="G11" s="258"/>
      <c r="H11" s="246">
        <f>B11+3000</f>
        <v>6020013010</v>
      </c>
      <c r="I11" s="258"/>
      <c r="J11" s="246">
        <f>B11+4000</f>
        <v>6020014010</v>
      </c>
      <c r="K11" s="258"/>
      <c r="L11" s="246">
        <f>B11+5000</f>
        <v>6020015010</v>
      </c>
      <c r="M11" s="258"/>
      <c r="N11" s="246">
        <f>B11+6000</f>
        <v>6020016010</v>
      </c>
      <c r="O11" s="258"/>
    </row>
    <row r="12" spans="1:15" s="53" customFormat="1" ht="15" customHeight="1">
      <c r="A12" s="409" t="s">
        <v>336</v>
      </c>
      <c r="B12" s="246">
        <v>6020010020</v>
      </c>
      <c r="C12" s="355"/>
      <c r="D12" s="246">
        <f t="shared" ref="D12:D13" si="0">B12+1000</f>
        <v>6020011020</v>
      </c>
      <c r="E12" s="258"/>
      <c r="F12" s="246">
        <f t="shared" ref="F12:F13" si="1">B12+2000</f>
        <v>6020012020</v>
      </c>
      <c r="G12" s="258"/>
      <c r="H12" s="246">
        <f t="shared" ref="H12:H13" si="2">B12+3000</f>
        <v>6020013020</v>
      </c>
      <c r="I12" s="258"/>
      <c r="J12" s="246">
        <f t="shared" ref="J12:J13" si="3">B12+4000</f>
        <v>6020014020</v>
      </c>
      <c r="K12" s="258"/>
      <c r="L12" s="246">
        <f t="shared" ref="L12:L13" si="4">B12+5000</f>
        <v>6020015020</v>
      </c>
      <c r="M12" s="258"/>
      <c r="N12" s="246">
        <f t="shared" ref="N12:N13" si="5">B12+6000</f>
        <v>6020016020</v>
      </c>
      <c r="O12" s="258"/>
    </row>
    <row r="13" spans="1:15" s="53" customFormat="1" ht="15" customHeight="1">
      <c r="A13" s="58" t="s">
        <v>346</v>
      </c>
      <c r="B13" s="246">
        <v>6020010030</v>
      </c>
      <c r="C13" s="354"/>
      <c r="D13" s="246">
        <f t="shared" si="0"/>
        <v>6020011030</v>
      </c>
      <c r="E13" s="354"/>
      <c r="F13" s="246">
        <f t="shared" si="1"/>
        <v>6020012030</v>
      </c>
      <c r="G13" s="354"/>
      <c r="H13" s="246">
        <f t="shared" si="2"/>
        <v>6020013030</v>
      </c>
      <c r="I13" s="354"/>
      <c r="J13" s="246">
        <f t="shared" si="3"/>
        <v>6020014030</v>
      </c>
      <c r="K13" s="354"/>
      <c r="L13" s="246">
        <f t="shared" si="4"/>
        <v>6020015030</v>
      </c>
      <c r="M13" s="354"/>
      <c r="N13" s="246">
        <f t="shared" si="5"/>
        <v>6020016030</v>
      </c>
      <c r="O13" s="354"/>
    </row>
    <row r="14" spans="1:15" s="53" customFormat="1" ht="13.9" customHeight="1"/>
    <row r="15" spans="1:15" s="53" customFormat="1" ht="13.9" customHeight="1">
      <c r="O15" s="728" t="s">
        <v>690</v>
      </c>
    </row>
    <row r="16" spans="1:15" s="53" customFormat="1" ht="13.9" customHeight="1">
      <c r="O16" s="38" t="s">
        <v>347</v>
      </c>
    </row>
    <row r="17" s="53" customFormat="1" ht="13.9" customHeight="1"/>
    <row r="18" s="53" customFormat="1" ht="13.9" customHeight="1"/>
    <row r="19" s="53" customFormat="1" ht="13.9" customHeight="1"/>
    <row r="20" s="53" customFormat="1" ht="13.9" customHeight="1"/>
    <row r="21" s="53" customFormat="1" ht="13.9" customHeight="1"/>
    <row r="22" s="53" customFormat="1" ht="13.9" customHeight="1"/>
    <row r="23" s="53" customFormat="1" ht="13.9" customHeight="1"/>
    <row r="24" s="53" customFormat="1" ht="13.9" customHeight="1"/>
    <row r="25" s="53" customFormat="1" ht="13.9" customHeight="1"/>
  </sheetData>
  <customSheetViews>
    <customSheetView guid="{7C10E70B-CA2F-4DD3-A65F-D2F324708369}">
      <selection activeCell="B8" sqref="B8:C8"/>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B8" sqref="B8:C8"/>
      <pageMargins left="0.7" right="0.7" top="0.75" bottom="0.75" header="0.3" footer="0.3"/>
      <pageSetup orientation="portrait" r:id="rId3"/>
    </customSheetView>
  </customSheetViews>
  <mergeCells count="14">
    <mergeCell ref="N10:O10"/>
    <mergeCell ref="B10:C10"/>
    <mergeCell ref="D10:E10"/>
    <mergeCell ref="F10:G10"/>
    <mergeCell ref="H10:I10"/>
    <mergeCell ref="J10:K10"/>
    <mergeCell ref="L10:M10"/>
    <mergeCell ref="A4:O4"/>
    <mergeCell ref="A5:O5"/>
    <mergeCell ref="A6:O6"/>
    <mergeCell ref="A7:O7"/>
    <mergeCell ref="D9:G9"/>
    <mergeCell ref="H9:K9"/>
    <mergeCell ref="L9:O9"/>
  </mergeCells>
  <printOptions horizontalCentered="1"/>
  <pageMargins left="0.39370078740157483" right="0.39370078740157483" top="0.39370078740157483" bottom="0.39370078740157483" header="0.39370078740157483" footer="0.39370078740157483"/>
  <pageSetup paperSize="5" scale="95" orientation="landscape" r:id="rId4"/>
  <drawing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67">
    <pageSetUpPr fitToPage="1"/>
  </sheetPr>
  <dimension ref="A1:AO56"/>
  <sheetViews>
    <sheetView showGridLines="0" zoomScaleNormal="100" workbookViewId="0">
      <selection activeCell="AG45" sqref="AG45"/>
    </sheetView>
  </sheetViews>
  <sheetFormatPr defaultColWidth="9.140625" defaultRowHeight="14.25"/>
  <cols>
    <col min="1" max="1" width="38.140625" style="51" customWidth="1"/>
    <col min="2" max="2" width="8.5703125" style="51" customWidth="1"/>
    <col min="3" max="3" width="12.7109375" style="51" customWidth="1"/>
    <col min="4" max="4" width="8.5703125" style="51" customWidth="1"/>
    <col min="5" max="5" width="12.7109375" style="51" customWidth="1"/>
    <col min="6" max="6" width="8.5703125" style="51" customWidth="1"/>
    <col min="7" max="7" width="12.7109375" style="51" customWidth="1"/>
    <col min="8" max="8" width="8.5703125" style="51" customWidth="1"/>
    <col min="9" max="9" width="12.7109375" style="51" customWidth="1"/>
    <col min="10" max="10" width="8.5703125" style="51" customWidth="1"/>
    <col min="11" max="11" width="12.7109375" style="51" customWidth="1"/>
    <col min="12" max="12" width="8.5703125" style="51" customWidth="1"/>
    <col min="13" max="13" width="14.42578125" style="51" customWidth="1"/>
    <col min="14" max="14" width="8.7109375" style="51" customWidth="1"/>
    <col min="15" max="15" width="12.7109375" style="51" customWidth="1"/>
    <col min="16" max="16" width="8.7109375" style="51" customWidth="1"/>
    <col min="17" max="17" width="12.7109375" style="51" customWidth="1"/>
    <col min="18" max="18" width="8.5703125" style="51" customWidth="1"/>
    <col min="19" max="19" width="12.7109375" style="51" customWidth="1"/>
    <col min="20" max="20" width="8.5703125" style="51" customWidth="1"/>
    <col min="21" max="21" width="12.7109375" style="51" customWidth="1"/>
    <col min="22" max="22" width="8.5703125" style="51" customWidth="1"/>
    <col min="23" max="23" width="12.7109375" style="51" customWidth="1"/>
    <col min="24" max="24" width="8.5703125" style="51" customWidth="1"/>
    <col min="25" max="25" width="12.7109375" style="51" customWidth="1"/>
    <col min="26" max="26" width="8.5703125" style="51" customWidth="1"/>
    <col min="27" max="27" width="12.7109375" style="51" customWidth="1"/>
    <col min="28" max="28" width="8.5703125" style="51" customWidth="1"/>
    <col min="29" max="29" width="12.7109375" style="51" customWidth="1"/>
    <col min="30" max="30" width="8.5703125" style="51" customWidth="1"/>
    <col min="31" max="31" width="12.7109375" style="51" customWidth="1"/>
    <col min="32" max="32" width="8.5703125" style="51" customWidth="1"/>
    <col min="33" max="33" width="12.7109375" style="51" customWidth="1"/>
    <col min="34" max="37" width="15.7109375" style="51" customWidth="1"/>
    <col min="38" max="16384" width="9.140625" style="51"/>
  </cols>
  <sheetData>
    <row r="1" spans="1:35" ht="20.45" customHeight="1">
      <c r="A1" s="368"/>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450" t="s">
        <v>532</v>
      </c>
    </row>
    <row r="2" spans="1:35" ht="27" customHeight="1">
      <c r="A2" s="368"/>
      <c r="B2" s="629"/>
      <c r="C2" s="629"/>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450"/>
    </row>
    <row r="3" spans="1:35" s="83" customFormat="1" ht="18" customHeight="1">
      <c r="A3" s="479" t="s">
        <v>538</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526"/>
      <c r="AG3" s="481" t="s">
        <v>536</v>
      </c>
    </row>
    <row r="4" spans="1:35" s="53" customFormat="1" ht="14.45" customHeight="1">
      <c r="A4" s="822" t="s">
        <v>348</v>
      </c>
      <c r="B4" s="822"/>
      <c r="C4" s="822"/>
      <c r="D4" s="822"/>
      <c r="E4" s="822"/>
      <c r="F4" s="822"/>
      <c r="G4" s="822"/>
      <c r="H4" s="822"/>
      <c r="I4" s="822"/>
      <c r="J4" s="822"/>
      <c r="K4" s="822"/>
      <c r="L4" s="822"/>
      <c r="M4" s="822"/>
      <c r="N4" s="822"/>
      <c r="O4" s="822"/>
      <c r="P4" s="822"/>
      <c r="Q4" s="822"/>
      <c r="R4" s="822"/>
      <c r="S4" s="822"/>
      <c r="T4" s="822"/>
      <c r="U4" s="822"/>
      <c r="V4" s="822"/>
      <c r="W4" s="822"/>
      <c r="X4" s="822"/>
      <c r="Y4" s="822"/>
      <c r="Z4" s="822"/>
      <c r="AA4" s="822"/>
      <c r="AB4" s="822"/>
      <c r="AC4" s="822"/>
      <c r="AD4" s="822"/>
      <c r="AE4" s="822"/>
      <c r="AF4" s="822"/>
      <c r="AG4" s="822"/>
    </row>
    <row r="5" spans="1:35" ht="22.9" customHeight="1">
      <c r="A5" s="824" t="s">
        <v>308</v>
      </c>
      <c r="B5" s="824"/>
      <c r="C5" s="824"/>
      <c r="D5" s="824"/>
      <c r="E5" s="824"/>
      <c r="F5" s="824"/>
      <c r="G5" s="824"/>
      <c r="H5" s="824"/>
      <c r="I5" s="824"/>
      <c r="J5" s="824"/>
      <c r="K5" s="824"/>
      <c r="L5" s="824"/>
      <c r="M5" s="824"/>
      <c r="N5" s="824"/>
      <c r="O5" s="824"/>
      <c r="P5" s="824"/>
      <c r="Q5" s="824"/>
      <c r="R5" s="824"/>
      <c r="S5" s="824"/>
      <c r="T5" s="824"/>
      <c r="U5" s="824"/>
      <c r="V5" s="824"/>
      <c r="W5" s="824"/>
      <c r="X5" s="824"/>
      <c r="Y5" s="824"/>
      <c r="Z5" s="824"/>
      <c r="AA5" s="824"/>
      <c r="AB5" s="824"/>
      <c r="AC5" s="824"/>
      <c r="AD5" s="824"/>
      <c r="AE5" s="824"/>
      <c r="AF5" s="824"/>
      <c r="AG5" s="824"/>
    </row>
    <row r="6" spans="1:35" ht="22.15" customHeight="1">
      <c r="A6" s="824" t="s">
        <v>515</v>
      </c>
      <c r="B6" s="824"/>
      <c r="C6" s="824"/>
      <c r="D6" s="824"/>
      <c r="E6" s="824"/>
      <c r="F6" s="824"/>
      <c r="G6" s="824"/>
      <c r="H6" s="824"/>
      <c r="I6" s="824"/>
      <c r="J6" s="824"/>
      <c r="K6" s="824"/>
      <c r="L6" s="824"/>
      <c r="M6" s="824"/>
      <c r="N6" s="824"/>
      <c r="O6" s="824"/>
      <c r="P6" s="824"/>
      <c r="Q6" s="824"/>
      <c r="R6" s="824"/>
      <c r="S6" s="824"/>
      <c r="T6" s="824"/>
      <c r="U6" s="824"/>
      <c r="V6" s="824"/>
      <c r="W6" s="824"/>
      <c r="X6" s="824"/>
      <c r="Y6" s="824"/>
      <c r="Z6" s="824"/>
      <c r="AA6" s="824"/>
      <c r="AB6" s="824"/>
      <c r="AC6" s="824"/>
      <c r="AD6" s="824"/>
      <c r="AE6" s="824"/>
      <c r="AF6" s="824"/>
      <c r="AG6" s="824"/>
    </row>
    <row r="7" spans="1:35" s="70" customFormat="1" ht="14.45" customHeight="1">
      <c r="A7" s="874" t="s">
        <v>3</v>
      </c>
      <c r="B7" s="874"/>
      <c r="C7" s="874"/>
      <c r="D7" s="874"/>
      <c r="E7" s="874"/>
      <c r="F7" s="874"/>
      <c r="G7" s="874"/>
      <c r="H7" s="874"/>
      <c r="I7" s="874"/>
      <c r="J7" s="874"/>
      <c r="K7" s="874"/>
      <c r="L7" s="874"/>
      <c r="M7" s="874"/>
      <c r="N7" s="874"/>
      <c r="O7" s="874"/>
      <c r="P7" s="874"/>
      <c r="Q7" s="874"/>
      <c r="R7" s="874"/>
      <c r="S7" s="874"/>
      <c r="T7" s="874"/>
      <c r="U7" s="874"/>
      <c r="V7" s="874"/>
      <c r="W7" s="874"/>
      <c r="X7" s="874"/>
      <c r="Y7" s="874"/>
      <c r="Z7" s="874"/>
      <c r="AA7" s="874"/>
      <c r="AB7" s="874"/>
      <c r="AC7" s="874"/>
      <c r="AD7" s="874"/>
      <c r="AE7" s="874"/>
      <c r="AF7" s="874"/>
      <c r="AG7" s="874"/>
    </row>
    <row r="8" spans="1:35" s="70" customFormat="1" ht="13.9" customHeight="1">
      <c r="O8" s="353"/>
      <c r="P8" s="353"/>
      <c r="Q8" s="353"/>
      <c r="Y8" s="353"/>
      <c r="Z8" s="353"/>
      <c r="AA8" s="353"/>
      <c r="AB8" s="353"/>
    </row>
    <row r="9" spans="1:35" s="53" customFormat="1" ht="18" customHeight="1">
      <c r="A9" s="370"/>
      <c r="B9" s="865" t="s">
        <v>356</v>
      </c>
      <c r="C9" s="879"/>
      <c r="D9" s="879"/>
      <c r="E9" s="879"/>
      <c r="F9" s="879"/>
      <c r="G9" s="879"/>
      <c r="H9" s="879"/>
      <c r="I9" s="879"/>
      <c r="J9" s="879"/>
      <c r="K9" s="879"/>
      <c r="L9" s="879"/>
      <c r="M9" s="879"/>
      <c r="N9" s="879"/>
      <c r="O9" s="879"/>
      <c r="P9" s="879"/>
      <c r="Q9" s="879"/>
      <c r="R9" s="879"/>
      <c r="S9" s="879"/>
      <c r="T9" s="879"/>
      <c r="U9" s="879"/>
      <c r="V9" s="879"/>
      <c r="W9" s="879"/>
      <c r="X9" s="879"/>
      <c r="Y9" s="879"/>
      <c r="Z9" s="879"/>
      <c r="AA9" s="879"/>
      <c r="AB9" s="879"/>
      <c r="AC9" s="879"/>
      <c r="AD9" s="879"/>
      <c r="AE9" s="879"/>
      <c r="AF9" s="879"/>
      <c r="AG9" s="866"/>
      <c r="AH9" s="362"/>
      <c r="AI9" s="362"/>
    </row>
    <row r="10" spans="1:35" s="53" customFormat="1" ht="28.15" customHeight="1">
      <c r="A10" s="593"/>
      <c r="B10" s="916" t="s">
        <v>122</v>
      </c>
      <c r="C10" s="917"/>
      <c r="D10" s="918" t="s">
        <v>357</v>
      </c>
      <c r="E10" s="919"/>
      <c r="F10" s="827" t="s">
        <v>358</v>
      </c>
      <c r="G10" s="828"/>
      <c r="H10" s="827" t="s">
        <v>359</v>
      </c>
      <c r="I10" s="828"/>
      <c r="J10" s="827" t="s">
        <v>360</v>
      </c>
      <c r="K10" s="828"/>
      <c r="L10" s="827" t="s">
        <v>361</v>
      </c>
      <c r="M10" s="828"/>
      <c r="N10" s="827" t="s">
        <v>362</v>
      </c>
      <c r="O10" s="828"/>
      <c r="P10" s="819" t="s">
        <v>581</v>
      </c>
      <c r="Q10" s="909"/>
      <c r="R10" s="819" t="s">
        <v>363</v>
      </c>
      <c r="S10" s="909"/>
      <c r="T10" s="819" t="s">
        <v>364</v>
      </c>
      <c r="U10" s="909"/>
      <c r="V10" s="819" t="s">
        <v>365</v>
      </c>
      <c r="W10" s="909"/>
      <c r="X10" s="819" t="s">
        <v>456</v>
      </c>
      <c r="Y10" s="909"/>
      <c r="Z10" s="819" t="s">
        <v>582</v>
      </c>
      <c r="AA10" s="909"/>
      <c r="AB10" s="819" t="s">
        <v>583</v>
      </c>
      <c r="AC10" s="909"/>
      <c r="AD10" s="827" t="s">
        <v>366</v>
      </c>
      <c r="AE10" s="828"/>
      <c r="AF10" s="827" t="s">
        <v>367</v>
      </c>
      <c r="AG10" s="828"/>
    </row>
    <row r="11" spans="1:35" s="53" customFormat="1" ht="15" customHeight="1">
      <c r="A11" s="426" t="s">
        <v>351</v>
      </c>
      <c r="B11" s="594">
        <v>6030037010</v>
      </c>
      <c r="C11" s="63"/>
      <c r="D11" s="246">
        <v>6030020010</v>
      </c>
      <c r="E11" s="381"/>
      <c r="F11" s="379">
        <f>D11+1000</f>
        <v>6030021010</v>
      </c>
      <c r="G11" s="381"/>
      <c r="H11" s="379">
        <f>D11+2000</f>
        <v>6030022010</v>
      </c>
      <c r="I11" s="381"/>
      <c r="J11" s="379">
        <f>D11+3000</f>
        <v>6030023010</v>
      </c>
      <c r="K11" s="381"/>
      <c r="L11" s="379">
        <f>D11+4000</f>
        <v>6030024010</v>
      </c>
      <c r="M11" s="381"/>
      <c r="N11" s="379">
        <f>D11+5000</f>
        <v>6030025010</v>
      </c>
      <c r="O11" s="381"/>
      <c r="P11" s="379">
        <f>D11+6000</f>
        <v>6030026010</v>
      </c>
      <c r="Q11" s="381"/>
      <c r="R11" s="379">
        <v>6030028010</v>
      </c>
      <c r="S11" s="297"/>
      <c r="T11" s="379">
        <v>6030029010</v>
      </c>
      <c r="U11" s="297"/>
      <c r="V11" s="379">
        <v>6030030010</v>
      </c>
      <c r="W11" s="297"/>
      <c r="X11" s="379">
        <v>6030031010</v>
      </c>
      <c r="Y11" s="297"/>
      <c r="Z11" s="379">
        <v>6030032010</v>
      </c>
      <c r="AA11" s="297"/>
      <c r="AB11" s="379">
        <v>6030033010</v>
      </c>
      <c r="AC11" s="297"/>
      <c r="AD11" s="379">
        <v>6030034010</v>
      </c>
      <c r="AE11" s="297"/>
      <c r="AF11" s="379">
        <v>6030035010</v>
      </c>
      <c r="AG11" s="297"/>
    </row>
    <row r="12" spans="1:35" s="53" customFormat="1" ht="15" customHeight="1">
      <c r="A12" s="59" t="s">
        <v>517</v>
      </c>
      <c r="B12" s="594">
        <v>6030037020</v>
      </c>
      <c r="C12" s="63"/>
      <c r="D12" s="246">
        <v>6030020020</v>
      </c>
      <c r="E12" s="381"/>
      <c r="F12" s="379">
        <f t="shared" ref="F12:F18" si="0">D12+1000</f>
        <v>6030021020</v>
      </c>
      <c r="G12" s="381"/>
      <c r="H12" s="379">
        <f t="shared" ref="H12:H18" si="1">D12+2000</f>
        <v>6030022020</v>
      </c>
      <c r="I12" s="381"/>
      <c r="J12" s="379">
        <f t="shared" ref="J12:J18" si="2">D12+3000</f>
        <v>6030023020</v>
      </c>
      <c r="K12" s="381"/>
      <c r="L12" s="379">
        <f t="shared" ref="L12:L18" si="3">D12+4000</f>
        <v>6030024020</v>
      </c>
      <c r="M12" s="381"/>
      <c r="N12" s="379">
        <f t="shared" ref="N12:N18" si="4">D12+5000</f>
        <v>6030025020</v>
      </c>
      <c r="O12" s="381"/>
      <c r="P12" s="623"/>
      <c r="Q12" s="624"/>
      <c r="R12" s="379">
        <v>6030028020</v>
      </c>
      <c r="S12" s="297"/>
      <c r="T12" s="379">
        <v>6030029020</v>
      </c>
      <c r="U12" s="297"/>
      <c r="V12" s="379">
        <v>6030030020</v>
      </c>
      <c r="W12" s="297"/>
      <c r="X12" s="379">
        <v>6030031020</v>
      </c>
      <c r="Y12" s="297"/>
      <c r="Z12" s="680"/>
      <c r="AA12" s="681"/>
      <c r="AB12" s="680"/>
      <c r="AC12" s="681"/>
      <c r="AD12" s="680"/>
      <c r="AE12" s="681"/>
      <c r="AF12" s="680"/>
      <c r="AG12" s="681"/>
    </row>
    <row r="13" spans="1:35" s="53" customFormat="1" ht="15" customHeight="1">
      <c r="A13" s="59" t="s">
        <v>352</v>
      </c>
      <c r="B13" s="594">
        <v>6030037030</v>
      </c>
      <c r="C13" s="63"/>
      <c r="D13" s="246">
        <v>6030020030</v>
      </c>
      <c r="E13" s="381"/>
      <c r="F13" s="379">
        <f t="shared" si="0"/>
        <v>6030021030</v>
      </c>
      <c r="G13" s="381"/>
      <c r="H13" s="379">
        <f t="shared" si="1"/>
        <v>6030022030</v>
      </c>
      <c r="I13" s="381"/>
      <c r="J13" s="379">
        <f t="shared" si="2"/>
        <v>6030023030</v>
      </c>
      <c r="K13" s="381"/>
      <c r="L13" s="379">
        <f t="shared" si="3"/>
        <v>6030024030</v>
      </c>
      <c r="M13" s="381"/>
      <c r="N13" s="379">
        <f t="shared" si="4"/>
        <v>6030025030</v>
      </c>
      <c r="O13" s="381"/>
      <c r="P13" s="379">
        <f t="shared" ref="P13:P18" si="5">D13+6000</f>
        <v>6030026030</v>
      </c>
      <c r="Q13" s="381"/>
      <c r="R13" s="379">
        <v>6030028030</v>
      </c>
      <c r="S13" s="297"/>
      <c r="T13" s="379">
        <v>6030029030</v>
      </c>
      <c r="U13" s="297"/>
      <c r="V13" s="379">
        <v>6030030030</v>
      </c>
      <c r="W13" s="297"/>
      <c r="X13" s="379">
        <v>6030031030</v>
      </c>
      <c r="Y13" s="297"/>
      <c r="Z13" s="379">
        <v>6030032030</v>
      </c>
      <c r="AA13" s="381"/>
      <c r="AB13" s="379">
        <v>6030033030</v>
      </c>
      <c r="AC13" s="381"/>
      <c r="AD13" s="379">
        <v>6030034030</v>
      </c>
      <c r="AE13" s="381"/>
      <c r="AF13" s="379">
        <v>6030035030</v>
      </c>
      <c r="AG13" s="381"/>
    </row>
    <row r="14" spans="1:35" s="53" customFormat="1" ht="15" customHeight="1">
      <c r="A14" s="59" t="s">
        <v>517</v>
      </c>
      <c r="B14" s="594">
        <v>6030037040</v>
      </c>
      <c r="C14" s="63"/>
      <c r="D14" s="246">
        <v>6030020040</v>
      </c>
      <c r="E14" s="381"/>
      <c r="F14" s="379">
        <f t="shared" si="0"/>
        <v>6030021040</v>
      </c>
      <c r="G14" s="381"/>
      <c r="H14" s="379">
        <f t="shared" si="1"/>
        <v>6030022040</v>
      </c>
      <c r="I14" s="381"/>
      <c r="J14" s="379">
        <f t="shared" si="2"/>
        <v>6030023040</v>
      </c>
      <c r="K14" s="381"/>
      <c r="L14" s="379">
        <f t="shared" si="3"/>
        <v>6030024040</v>
      </c>
      <c r="M14" s="381"/>
      <c r="N14" s="379">
        <f t="shared" si="4"/>
        <v>6030025040</v>
      </c>
      <c r="O14" s="381"/>
      <c r="P14" s="379">
        <v>6030026040</v>
      </c>
      <c r="Q14" s="297"/>
      <c r="R14" s="379">
        <v>6030028040</v>
      </c>
      <c r="S14" s="297"/>
      <c r="T14" s="379">
        <v>6030029040</v>
      </c>
      <c r="U14" s="297"/>
      <c r="V14" s="379">
        <v>6030030040</v>
      </c>
      <c r="W14" s="297"/>
      <c r="X14" s="379">
        <v>6030031040</v>
      </c>
      <c r="Y14" s="297"/>
      <c r="Z14" s="379">
        <v>6030032040</v>
      </c>
      <c r="AA14" s="381"/>
      <c r="AB14" s="379">
        <v>6030033040</v>
      </c>
      <c r="AC14" s="381"/>
      <c r="AD14" s="379">
        <v>6030034040</v>
      </c>
      <c r="AE14" s="381"/>
      <c r="AF14" s="379">
        <v>6030035040</v>
      </c>
      <c r="AG14" s="381"/>
    </row>
    <row r="15" spans="1:35" s="53" customFormat="1" ht="15" customHeight="1">
      <c r="A15" s="59" t="s">
        <v>353</v>
      </c>
      <c r="B15" s="594">
        <v>6030037050</v>
      </c>
      <c r="C15" s="63"/>
      <c r="D15" s="246">
        <v>6030020050</v>
      </c>
      <c r="E15" s="381"/>
      <c r="F15" s="379">
        <f t="shared" si="0"/>
        <v>6030021050</v>
      </c>
      <c r="G15" s="381"/>
      <c r="H15" s="379">
        <f t="shared" si="1"/>
        <v>6030022050</v>
      </c>
      <c r="I15" s="381"/>
      <c r="J15" s="379">
        <f t="shared" si="2"/>
        <v>6030023050</v>
      </c>
      <c r="K15" s="381"/>
      <c r="L15" s="379">
        <f t="shared" si="3"/>
        <v>6030024050</v>
      </c>
      <c r="M15" s="381"/>
      <c r="N15" s="379">
        <f t="shared" si="4"/>
        <v>6030025050</v>
      </c>
      <c r="O15" s="381"/>
      <c r="P15" s="379">
        <f t="shared" si="5"/>
        <v>6030026050</v>
      </c>
      <c r="Q15" s="381"/>
      <c r="R15" s="379">
        <v>6030028050</v>
      </c>
      <c r="S15" s="297"/>
      <c r="T15" s="379">
        <v>6030029050</v>
      </c>
      <c r="U15" s="297"/>
      <c r="V15" s="379">
        <v>6030030050</v>
      </c>
      <c r="W15" s="297"/>
      <c r="X15" s="379">
        <v>6030031050</v>
      </c>
      <c r="Y15" s="297"/>
      <c r="Z15" s="379">
        <v>6030032050</v>
      </c>
      <c r="AA15" s="297"/>
      <c r="AB15" s="379">
        <v>6030033050</v>
      </c>
      <c r="AC15" s="297"/>
      <c r="AD15" s="379">
        <v>6030034050</v>
      </c>
      <c r="AE15" s="297"/>
      <c r="AF15" s="379">
        <v>6030035050</v>
      </c>
      <c r="AG15" s="297"/>
    </row>
    <row r="16" spans="1:35" s="53" customFormat="1" ht="15" customHeight="1">
      <c r="A16" s="59" t="s">
        <v>336</v>
      </c>
      <c r="B16" s="594">
        <v>6030037060</v>
      </c>
      <c r="C16" s="63"/>
      <c r="D16" s="246">
        <v>6030020060</v>
      </c>
      <c r="E16" s="381"/>
      <c r="F16" s="379">
        <f t="shared" si="0"/>
        <v>6030021060</v>
      </c>
      <c r="G16" s="381"/>
      <c r="H16" s="379">
        <f t="shared" si="1"/>
        <v>6030022060</v>
      </c>
      <c r="I16" s="381"/>
      <c r="J16" s="379">
        <f t="shared" si="2"/>
        <v>6030023060</v>
      </c>
      <c r="K16" s="381"/>
      <c r="L16" s="379">
        <f t="shared" si="3"/>
        <v>6030024060</v>
      </c>
      <c r="M16" s="381"/>
      <c r="N16" s="379">
        <f t="shared" si="4"/>
        <v>6030025060</v>
      </c>
      <c r="O16" s="381"/>
      <c r="P16" s="379">
        <f t="shared" si="5"/>
        <v>6030026060</v>
      </c>
      <c r="Q16" s="381"/>
      <c r="R16" s="379">
        <v>6030028060</v>
      </c>
      <c r="S16" s="297"/>
      <c r="T16" s="379">
        <v>6030029060</v>
      </c>
      <c r="U16" s="297"/>
      <c r="V16" s="379">
        <v>6030030060</v>
      </c>
      <c r="W16" s="297"/>
      <c r="X16" s="379">
        <v>6030031060</v>
      </c>
      <c r="Y16" s="297"/>
      <c r="Z16" s="379">
        <v>6030032060</v>
      </c>
      <c r="AA16" s="297"/>
      <c r="AB16" s="379">
        <v>6030033060</v>
      </c>
      <c r="AC16" s="297"/>
      <c r="AD16" s="379">
        <v>6030034060</v>
      </c>
      <c r="AE16" s="297"/>
      <c r="AF16" s="379">
        <v>6030035060</v>
      </c>
      <c r="AG16" s="297"/>
    </row>
    <row r="17" spans="1:41" s="53" customFormat="1" ht="15" customHeight="1">
      <c r="A17" s="59" t="s">
        <v>354</v>
      </c>
      <c r="B17" s="594">
        <v>6030037070</v>
      </c>
      <c r="C17" s="63"/>
      <c r="D17" s="246">
        <v>6030020070</v>
      </c>
      <c r="E17" s="381"/>
      <c r="F17" s="379">
        <f t="shared" si="0"/>
        <v>6030021070</v>
      </c>
      <c r="G17" s="381"/>
      <c r="H17" s="379">
        <f t="shared" si="1"/>
        <v>6030022070</v>
      </c>
      <c r="I17" s="381"/>
      <c r="J17" s="379">
        <f t="shared" si="2"/>
        <v>6030023070</v>
      </c>
      <c r="K17" s="381"/>
      <c r="L17" s="379">
        <f t="shared" si="3"/>
        <v>6030024070</v>
      </c>
      <c r="M17" s="381"/>
      <c r="N17" s="379">
        <f t="shared" si="4"/>
        <v>6030025070</v>
      </c>
      <c r="O17" s="381"/>
      <c r="P17" s="379">
        <f t="shared" si="5"/>
        <v>6030026070</v>
      </c>
      <c r="Q17" s="381"/>
      <c r="R17" s="379">
        <f>D17+8000</f>
        <v>6030028070</v>
      </c>
      <c r="S17" s="381"/>
      <c r="T17" s="379">
        <f>D17+9000</f>
        <v>6030029070</v>
      </c>
      <c r="U17" s="381"/>
      <c r="V17" s="379">
        <f t="shared" ref="V17:V18" si="6">D17+10000</f>
        <v>6030030070</v>
      </c>
      <c r="W17" s="381"/>
      <c r="X17" s="379">
        <f>D17+11000</f>
        <v>6030031070</v>
      </c>
      <c r="Y17" s="381"/>
      <c r="Z17" s="379">
        <f>D17+12000</f>
        <v>6030032070</v>
      </c>
      <c r="AA17" s="381"/>
      <c r="AB17" s="379">
        <f>D17+13000</f>
        <v>6030033070</v>
      </c>
      <c r="AC17" s="381"/>
      <c r="AD17" s="379">
        <f>D17+14000</f>
        <v>6030034070</v>
      </c>
      <c r="AE17" s="381"/>
      <c r="AF17" s="379">
        <f>D17+15000</f>
        <v>6030035070</v>
      </c>
      <c r="AG17" s="381"/>
    </row>
    <row r="18" spans="1:41" s="53" customFormat="1" ht="15" customHeight="1">
      <c r="A18" s="426" t="s">
        <v>338</v>
      </c>
      <c r="B18" s="594">
        <v>6030037080</v>
      </c>
      <c r="C18" s="63"/>
      <c r="D18" s="246">
        <v>6030020080</v>
      </c>
      <c r="E18" s="381"/>
      <c r="F18" s="379">
        <f t="shared" si="0"/>
        <v>6030021080</v>
      </c>
      <c r="G18" s="381"/>
      <c r="H18" s="379">
        <f t="shared" si="1"/>
        <v>6030022080</v>
      </c>
      <c r="I18" s="381"/>
      <c r="J18" s="379">
        <f t="shared" si="2"/>
        <v>6030023080</v>
      </c>
      <c r="K18" s="381"/>
      <c r="L18" s="379">
        <f t="shared" si="3"/>
        <v>6030024080</v>
      </c>
      <c r="M18" s="381"/>
      <c r="N18" s="379">
        <f t="shared" si="4"/>
        <v>6030025080</v>
      </c>
      <c r="O18" s="381"/>
      <c r="P18" s="379">
        <f t="shared" si="5"/>
        <v>6030026080</v>
      </c>
      <c r="Q18" s="381"/>
      <c r="R18" s="379">
        <f t="shared" ref="R18" si="7">D18+8000</f>
        <v>6030028080</v>
      </c>
      <c r="S18" s="381"/>
      <c r="T18" s="379">
        <f t="shared" ref="T18" si="8">D18+9000</f>
        <v>6030029080</v>
      </c>
      <c r="U18" s="381"/>
      <c r="V18" s="379">
        <f t="shared" si="6"/>
        <v>6030030080</v>
      </c>
      <c r="W18" s="381"/>
      <c r="X18" s="379">
        <f>D18+11000</f>
        <v>6030031080</v>
      </c>
      <c r="Y18" s="381"/>
      <c r="Z18" s="471"/>
      <c r="AA18" s="472"/>
      <c r="AB18" s="623"/>
      <c r="AC18" s="624"/>
      <c r="AD18" s="623"/>
      <c r="AE18" s="624"/>
      <c r="AF18" s="623"/>
      <c r="AG18" s="624"/>
    </row>
    <row r="19" spans="1:41" s="53" customFormat="1" ht="15" customHeight="1">
      <c r="A19" s="569" t="s">
        <v>518</v>
      </c>
      <c r="B19" s="594">
        <v>6030037090</v>
      </c>
      <c r="C19" s="63"/>
      <c r="D19" s="623"/>
      <c r="E19" s="624"/>
      <c r="F19" s="623"/>
      <c r="G19" s="624"/>
      <c r="H19" s="623"/>
      <c r="I19" s="624"/>
      <c r="J19" s="623"/>
      <c r="K19" s="624"/>
      <c r="L19" s="623"/>
      <c r="M19" s="624"/>
      <c r="N19" s="623"/>
      <c r="O19" s="624"/>
      <c r="P19" s="623"/>
      <c r="Q19" s="624"/>
      <c r="R19" s="623"/>
      <c r="S19" s="624"/>
      <c r="T19" s="623"/>
      <c r="U19" s="624"/>
      <c r="V19" s="623"/>
      <c r="W19" s="624"/>
      <c r="X19" s="623"/>
      <c r="Y19" s="624"/>
      <c r="Z19" s="623"/>
      <c r="AA19" s="624"/>
      <c r="AB19" s="623"/>
      <c r="AC19" s="624"/>
      <c r="AD19" s="623"/>
      <c r="AE19" s="624"/>
      <c r="AF19" s="623"/>
      <c r="AG19" s="624"/>
    </row>
    <row r="20" spans="1:41" s="53" customFormat="1" ht="13.9" customHeight="1">
      <c r="O20" s="369"/>
      <c r="P20" s="369"/>
      <c r="Q20" s="369"/>
      <c r="Y20" s="369"/>
      <c r="Z20" s="369"/>
      <c r="AA20" s="369"/>
      <c r="AB20" s="369"/>
    </row>
    <row r="21" spans="1:41" s="53" customFormat="1" ht="18" customHeight="1">
      <c r="B21" s="869" t="s">
        <v>368</v>
      </c>
      <c r="C21" s="869"/>
      <c r="D21" s="869"/>
      <c r="E21" s="869"/>
      <c r="F21" s="869"/>
      <c r="G21" s="869"/>
      <c r="H21" s="869"/>
      <c r="I21" s="869"/>
      <c r="J21" s="869"/>
      <c r="K21" s="869"/>
      <c r="L21" s="869"/>
      <c r="M21" s="869"/>
      <c r="N21" s="206"/>
      <c r="O21" s="369"/>
      <c r="P21" s="369"/>
      <c r="Q21" s="369"/>
      <c r="R21" s="206"/>
      <c r="T21" s="206"/>
      <c r="V21" s="206"/>
      <c r="Y21" s="369"/>
      <c r="Z21" s="378"/>
      <c r="AA21" s="369"/>
      <c r="AB21" s="378"/>
      <c r="AD21" s="206"/>
    </row>
    <row r="22" spans="1:41" s="53" customFormat="1" ht="27" customHeight="1">
      <c r="A22" s="207"/>
      <c r="B22" s="869" t="s">
        <v>122</v>
      </c>
      <c r="C22" s="869"/>
      <c r="D22" s="920" t="s">
        <v>369</v>
      </c>
      <c r="E22" s="920"/>
      <c r="F22" s="827" t="s">
        <v>370</v>
      </c>
      <c r="G22" s="828"/>
      <c r="H22" s="827" t="s">
        <v>371</v>
      </c>
      <c r="I22" s="828"/>
      <c r="J22" s="827" t="s">
        <v>372</v>
      </c>
      <c r="K22" s="828"/>
      <c r="L22" s="827" t="s">
        <v>373</v>
      </c>
      <c r="M22" s="828"/>
      <c r="N22" s="192"/>
      <c r="O22" s="369"/>
      <c r="P22" s="369"/>
      <c r="Q22" s="369"/>
      <c r="R22" s="192"/>
      <c r="T22" s="192"/>
      <c r="V22" s="192"/>
      <c r="Y22" s="369"/>
      <c r="Z22" s="377"/>
      <c r="AA22" s="369"/>
      <c r="AB22" s="377"/>
      <c r="AD22" s="192"/>
    </row>
    <row r="23" spans="1:41" s="53" customFormat="1" ht="15" customHeight="1">
      <c r="A23" s="409" t="s">
        <v>351</v>
      </c>
      <c r="B23" s="594">
        <v>6030045010</v>
      </c>
      <c r="C23" s="63"/>
      <c r="D23" s="246">
        <v>6030040010</v>
      </c>
      <c r="E23" s="381"/>
      <c r="F23" s="379">
        <f>D23+1000</f>
        <v>6030041010</v>
      </c>
      <c r="G23" s="381"/>
      <c r="H23" s="379">
        <f>D23+2000</f>
        <v>6030042010</v>
      </c>
      <c r="I23" s="381"/>
      <c r="J23" s="379">
        <f>D23+3000</f>
        <v>6030043010</v>
      </c>
      <c r="K23" s="381"/>
      <c r="L23" s="379">
        <f>D23+4000</f>
        <v>6030044010</v>
      </c>
      <c r="M23" s="381"/>
      <c r="N23" s="67"/>
      <c r="O23" s="369"/>
      <c r="P23" s="369"/>
      <c r="Q23" s="369"/>
      <c r="R23" s="67"/>
      <c r="T23" s="67"/>
      <c r="V23" s="67"/>
      <c r="Y23" s="369"/>
      <c r="Z23" s="372"/>
      <c r="AA23" s="369"/>
      <c r="AB23" s="372"/>
      <c r="AD23" s="67"/>
    </row>
    <row r="24" spans="1:41" s="53" customFormat="1" ht="15" customHeight="1">
      <c r="A24" s="59" t="s">
        <v>517</v>
      </c>
      <c r="B24" s="594">
        <v>6030045020</v>
      </c>
      <c r="C24" s="63"/>
      <c r="D24" s="246">
        <v>6030040020</v>
      </c>
      <c r="E24" s="381"/>
      <c r="F24" s="379">
        <f>D24+1000</f>
        <v>6030041020</v>
      </c>
      <c r="G24" s="381"/>
      <c r="H24" s="379">
        <f>D24+2000</f>
        <v>6030042020</v>
      </c>
      <c r="I24" s="381"/>
      <c r="J24" s="379">
        <f>D24+3000</f>
        <v>6030043020</v>
      </c>
      <c r="K24" s="381"/>
      <c r="L24" s="379">
        <f>D24+4000</f>
        <v>6030044020</v>
      </c>
      <c r="M24" s="381"/>
      <c r="N24" s="67"/>
      <c r="O24" s="369"/>
      <c r="P24" s="369"/>
      <c r="Q24" s="369"/>
      <c r="R24" s="67"/>
      <c r="T24" s="67"/>
      <c r="V24" s="67"/>
      <c r="Y24" s="369"/>
      <c r="Z24" s="372"/>
      <c r="AA24" s="369"/>
      <c r="AB24" s="372"/>
      <c r="AD24" s="67"/>
    </row>
    <row r="25" spans="1:41" s="60" customFormat="1" ht="15" customHeight="1">
      <c r="A25" s="59" t="s">
        <v>352</v>
      </c>
      <c r="B25" s="647"/>
      <c r="C25" s="648"/>
      <c r="D25" s="860"/>
      <c r="E25" s="861"/>
      <c r="F25" s="390"/>
      <c r="G25" s="391"/>
      <c r="H25" s="390"/>
      <c r="I25" s="391"/>
      <c r="J25" s="390"/>
      <c r="K25" s="391"/>
      <c r="L25" s="390"/>
      <c r="M25" s="391"/>
      <c r="N25" s="67"/>
      <c r="O25" s="369"/>
      <c r="P25" s="369"/>
      <c r="Q25" s="369"/>
      <c r="R25" s="67"/>
      <c r="S25" s="53"/>
      <c r="T25" s="67"/>
      <c r="U25" s="53"/>
      <c r="V25" s="67"/>
      <c r="W25" s="53"/>
      <c r="X25" s="53"/>
      <c r="Y25" s="369"/>
      <c r="Z25" s="372"/>
      <c r="AA25" s="369"/>
      <c r="AB25" s="372"/>
      <c r="AC25" s="53"/>
      <c r="AD25" s="67"/>
      <c r="AE25" s="53"/>
      <c r="AF25" s="53"/>
      <c r="AG25" s="53"/>
      <c r="AH25" s="53"/>
      <c r="AI25" s="53"/>
      <c r="AJ25" s="53"/>
      <c r="AK25" s="53"/>
      <c r="AL25" s="53"/>
      <c r="AM25" s="53"/>
      <c r="AN25" s="53"/>
      <c r="AO25" s="53"/>
    </row>
    <row r="26" spans="1:41" s="60" customFormat="1" ht="15" customHeight="1">
      <c r="A26" s="59" t="s">
        <v>517</v>
      </c>
      <c r="B26" s="647"/>
      <c r="C26" s="648"/>
      <c r="D26" s="860"/>
      <c r="E26" s="861"/>
      <c r="F26" s="390"/>
      <c r="G26" s="391"/>
      <c r="H26" s="390"/>
      <c r="I26" s="391"/>
      <c r="J26" s="390"/>
      <c r="K26" s="391"/>
      <c r="L26" s="390"/>
      <c r="M26" s="391"/>
      <c r="N26" s="67"/>
      <c r="O26" s="369"/>
      <c r="P26" s="369"/>
      <c r="Q26" s="369"/>
      <c r="R26" s="67"/>
      <c r="S26" s="53"/>
      <c r="T26" s="67"/>
      <c r="U26" s="53"/>
      <c r="V26" s="67"/>
      <c r="W26" s="53"/>
      <c r="X26" s="53"/>
      <c r="Y26" s="369"/>
      <c r="Z26" s="372"/>
      <c r="AA26" s="369"/>
      <c r="AB26" s="372"/>
      <c r="AC26" s="53"/>
      <c r="AD26" s="67"/>
      <c r="AE26" s="53"/>
      <c r="AF26" s="53"/>
      <c r="AG26" s="53"/>
      <c r="AH26" s="53"/>
      <c r="AI26" s="53"/>
      <c r="AJ26" s="53"/>
      <c r="AK26" s="53"/>
      <c r="AL26" s="53"/>
      <c r="AM26" s="53"/>
      <c r="AN26" s="53"/>
      <c r="AO26" s="53"/>
    </row>
    <row r="27" spans="1:41" s="60" customFormat="1" ht="15" customHeight="1">
      <c r="A27" s="59" t="s">
        <v>353</v>
      </c>
      <c r="B27" s="594">
        <v>6030045050</v>
      </c>
      <c r="C27" s="63"/>
      <c r="D27" s="246">
        <v>6030040050</v>
      </c>
      <c r="E27" s="381"/>
      <c r="F27" s="379">
        <f t="shared" ref="F27:F28" si="9">D27+1000</f>
        <v>6030041050</v>
      </c>
      <c r="G27" s="381"/>
      <c r="H27" s="379">
        <f t="shared" ref="H27:H28" si="10">D27+2000</f>
        <v>6030042050</v>
      </c>
      <c r="I27" s="381"/>
      <c r="J27" s="379">
        <f t="shared" ref="J27:J28" si="11">D27+3000</f>
        <v>6030043050</v>
      </c>
      <c r="K27" s="381"/>
      <c r="L27" s="379">
        <f t="shared" ref="L27:L28" si="12">D27+4000</f>
        <v>6030044050</v>
      </c>
      <c r="M27" s="381"/>
      <c r="N27" s="67"/>
      <c r="O27" s="369"/>
      <c r="P27" s="369"/>
      <c r="Q27" s="369"/>
      <c r="R27" s="67"/>
      <c r="S27" s="53"/>
      <c r="T27" s="67"/>
      <c r="U27" s="53"/>
      <c r="V27" s="67"/>
      <c r="W27" s="53"/>
      <c r="X27" s="53"/>
      <c r="Y27" s="369"/>
      <c r="Z27" s="372"/>
      <c r="AA27" s="369"/>
      <c r="AB27" s="372"/>
      <c r="AC27" s="53"/>
      <c r="AD27" s="67"/>
      <c r="AE27" s="53"/>
      <c r="AF27" s="53"/>
      <c r="AG27" s="53"/>
      <c r="AH27" s="53"/>
      <c r="AI27" s="53"/>
      <c r="AJ27" s="53"/>
      <c r="AK27" s="53"/>
      <c r="AL27" s="53"/>
      <c r="AM27" s="53"/>
      <c r="AN27" s="53"/>
      <c r="AO27" s="53"/>
    </row>
    <row r="28" spans="1:41" s="60" customFormat="1" ht="15" customHeight="1">
      <c r="A28" s="59" t="s">
        <v>336</v>
      </c>
      <c r="B28" s="594">
        <v>6030045060</v>
      </c>
      <c r="C28" s="63"/>
      <c r="D28" s="246">
        <v>6030040060</v>
      </c>
      <c r="E28" s="381"/>
      <c r="F28" s="379">
        <f t="shared" si="9"/>
        <v>6030041060</v>
      </c>
      <c r="G28" s="381"/>
      <c r="H28" s="379">
        <f t="shared" si="10"/>
        <v>6030042060</v>
      </c>
      <c r="I28" s="381"/>
      <c r="J28" s="379">
        <f t="shared" si="11"/>
        <v>6030043060</v>
      </c>
      <c r="K28" s="381"/>
      <c r="L28" s="379">
        <f t="shared" si="12"/>
        <v>6030044060</v>
      </c>
      <c r="M28" s="381"/>
      <c r="N28" s="67"/>
      <c r="O28" s="369"/>
      <c r="P28" s="369"/>
      <c r="Q28" s="369"/>
      <c r="R28" s="67"/>
      <c r="S28" s="53"/>
      <c r="T28" s="67"/>
      <c r="U28" s="53"/>
      <c r="V28" s="67"/>
      <c r="W28" s="53"/>
      <c r="X28" s="53"/>
      <c r="Y28" s="369"/>
      <c r="Z28" s="372"/>
      <c r="AA28" s="369"/>
      <c r="AB28" s="372"/>
      <c r="AC28" s="53"/>
      <c r="AD28" s="67"/>
      <c r="AE28" s="53"/>
      <c r="AF28" s="53"/>
      <c r="AG28" s="53"/>
      <c r="AH28" s="53"/>
      <c r="AI28" s="53"/>
      <c r="AJ28" s="53"/>
      <c r="AK28" s="53"/>
      <c r="AL28" s="53"/>
      <c r="AM28" s="53"/>
      <c r="AN28" s="53"/>
      <c r="AO28" s="53"/>
    </row>
    <row r="29" spans="1:41" s="60" customFormat="1" ht="15" customHeight="1">
      <c r="A29" s="59" t="s">
        <v>354</v>
      </c>
      <c r="B29" s="649"/>
      <c r="C29" s="650"/>
      <c r="D29" s="649"/>
      <c r="E29" s="650"/>
      <c r="F29" s="649"/>
      <c r="G29" s="650"/>
      <c r="H29" s="649"/>
      <c r="I29" s="650"/>
      <c r="J29" s="649"/>
      <c r="K29" s="650"/>
      <c r="L29" s="649"/>
      <c r="M29" s="650"/>
      <c r="N29" s="67"/>
      <c r="O29" s="369"/>
      <c r="P29" s="369"/>
      <c r="Q29" s="369"/>
      <c r="R29" s="67"/>
      <c r="S29" s="53"/>
      <c r="T29" s="67"/>
      <c r="U29" s="53"/>
      <c r="V29" s="67"/>
      <c r="W29" s="53"/>
      <c r="X29" s="53"/>
      <c r="Y29" s="369"/>
      <c r="Z29" s="372"/>
      <c r="AA29" s="369"/>
      <c r="AB29" s="372"/>
      <c r="AC29" s="53"/>
      <c r="AD29" s="67"/>
      <c r="AE29" s="53"/>
      <c r="AF29" s="53"/>
      <c r="AG29" s="53"/>
      <c r="AH29" s="53"/>
      <c r="AI29" s="53"/>
      <c r="AJ29" s="53"/>
      <c r="AK29" s="53"/>
      <c r="AL29" s="53"/>
      <c r="AM29" s="53"/>
      <c r="AN29" s="53"/>
      <c r="AO29" s="53"/>
    </row>
    <row r="30" spans="1:41" s="53" customFormat="1" ht="15" customHeight="1">
      <c r="A30" s="426" t="s">
        <v>338</v>
      </c>
      <c r="B30" s="649"/>
      <c r="C30" s="650"/>
      <c r="D30" s="649"/>
      <c r="E30" s="650"/>
      <c r="F30" s="649"/>
      <c r="G30" s="650"/>
      <c r="H30" s="649"/>
      <c r="I30" s="650"/>
      <c r="J30" s="649"/>
      <c r="K30" s="650"/>
      <c r="L30" s="649"/>
      <c r="M30" s="650"/>
      <c r="N30" s="67"/>
      <c r="O30" s="369"/>
      <c r="P30" s="369"/>
      <c r="Q30" s="369"/>
      <c r="R30" s="67"/>
      <c r="T30" s="67"/>
      <c r="V30" s="67"/>
      <c r="Y30" s="369"/>
      <c r="Z30" s="372"/>
      <c r="AA30" s="369"/>
      <c r="AB30" s="372"/>
      <c r="AD30" s="67"/>
    </row>
    <row r="31" spans="1:41" s="53" customFormat="1" ht="15" customHeight="1">
      <c r="A31" s="569" t="s">
        <v>519</v>
      </c>
      <c r="B31" s="594">
        <v>6030045090</v>
      </c>
      <c r="C31" s="63"/>
      <c r="D31" s="649"/>
      <c r="E31" s="650"/>
      <c r="F31" s="649"/>
      <c r="G31" s="650"/>
      <c r="H31" s="649"/>
      <c r="I31" s="650"/>
      <c r="J31" s="649"/>
      <c r="K31" s="650"/>
      <c r="L31" s="649"/>
      <c r="M31" s="650"/>
      <c r="N31" s="67"/>
      <c r="O31" s="369"/>
      <c r="P31" s="369"/>
      <c r="Q31" s="369"/>
      <c r="R31" s="67"/>
      <c r="T31" s="67"/>
      <c r="V31" s="67"/>
      <c r="Y31" s="369"/>
      <c r="Z31" s="372"/>
      <c r="AA31" s="369"/>
      <c r="AB31" s="372"/>
      <c r="AD31" s="67"/>
    </row>
    <row r="32" spans="1:41" s="53" customFormat="1" ht="13.9" customHeight="1">
      <c r="A32" s="405"/>
      <c r="O32" s="369"/>
      <c r="P32" s="369"/>
      <c r="Q32" s="369"/>
      <c r="Y32" s="369"/>
      <c r="Z32" s="369"/>
      <c r="AA32" s="369"/>
      <c r="AB32" s="369"/>
    </row>
    <row r="33" spans="1:33" s="403" customFormat="1" ht="18" customHeight="1">
      <c r="A33" s="593"/>
      <c r="B33" s="877" t="s">
        <v>122</v>
      </c>
      <c r="C33" s="877"/>
      <c r="D33" s="875" t="s">
        <v>349</v>
      </c>
      <c r="E33" s="876"/>
      <c r="F33" s="875" t="s">
        <v>350</v>
      </c>
      <c r="G33" s="876"/>
      <c r="O33" s="405"/>
      <c r="P33" s="405"/>
      <c r="Q33" s="405"/>
      <c r="Y33" s="405"/>
      <c r="Z33" s="405"/>
      <c r="AA33" s="405"/>
      <c r="AB33" s="405"/>
    </row>
    <row r="34" spans="1:33" s="403" customFormat="1" ht="15" customHeight="1">
      <c r="A34" s="426" t="s">
        <v>351</v>
      </c>
      <c r="B34" s="246">
        <v>6030010010</v>
      </c>
      <c r="C34" s="381"/>
      <c r="D34" s="246">
        <f>B34+1000</f>
        <v>6030011010</v>
      </c>
      <c r="E34" s="381"/>
      <c r="F34" s="246">
        <f>B34+2000</f>
        <v>6030012010</v>
      </c>
      <c r="G34" s="381"/>
      <c r="O34" s="405"/>
      <c r="P34" s="405"/>
      <c r="Q34" s="405"/>
      <c r="Y34" s="405"/>
      <c r="Z34" s="405"/>
      <c r="AA34" s="405"/>
      <c r="AB34" s="405"/>
    </row>
    <row r="35" spans="1:33" s="403" customFormat="1" ht="15" customHeight="1">
      <c r="A35" s="59" t="s">
        <v>517</v>
      </c>
      <c r="B35" s="246">
        <v>6030010020</v>
      </c>
      <c r="C35" s="381"/>
      <c r="D35" s="246">
        <f t="shared" ref="D35:D44" si="13">B35+1000</f>
        <v>6030011020</v>
      </c>
      <c r="E35" s="381"/>
      <c r="F35" s="246">
        <f t="shared" ref="F35:F39" si="14">B35+2000</f>
        <v>6030012020</v>
      </c>
      <c r="G35" s="381"/>
      <c r="O35" s="405"/>
      <c r="P35" s="405"/>
      <c r="Q35" s="405"/>
      <c r="Y35" s="405"/>
      <c r="Z35" s="405"/>
      <c r="AA35" s="405"/>
      <c r="AB35" s="405"/>
    </row>
    <row r="36" spans="1:33" s="403" customFormat="1" ht="15" customHeight="1">
      <c r="A36" s="59" t="s">
        <v>352</v>
      </c>
      <c r="B36" s="246">
        <v>6030010030</v>
      </c>
      <c r="C36" s="381"/>
      <c r="D36" s="246">
        <f t="shared" si="13"/>
        <v>6030011030</v>
      </c>
      <c r="E36" s="381"/>
      <c r="F36" s="860"/>
      <c r="G36" s="861"/>
      <c r="O36" s="405"/>
      <c r="P36" s="405"/>
      <c r="Q36" s="405"/>
      <c r="Y36" s="405"/>
      <c r="Z36" s="405"/>
      <c r="AA36" s="405"/>
      <c r="AB36" s="405"/>
    </row>
    <row r="37" spans="1:33" s="403" customFormat="1" ht="15" customHeight="1">
      <c r="A37" s="59" t="s">
        <v>517</v>
      </c>
      <c r="B37" s="246">
        <v>6030010040</v>
      </c>
      <c r="C37" s="381"/>
      <c r="D37" s="246">
        <f t="shared" si="13"/>
        <v>6030011040</v>
      </c>
      <c r="E37" s="381"/>
      <c r="F37" s="860"/>
      <c r="G37" s="861"/>
      <c r="O37" s="405"/>
      <c r="P37" s="405"/>
      <c r="Q37" s="405"/>
      <c r="Y37" s="405"/>
      <c r="Z37" s="405"/>
      <c r="AA37" s="405"/>
      <c r="AB37" s="405"/>
    </row>
    <row r="38" spans="1:33" s="403" customFormat="1" ht="15" customHeight="1">
      <c r="A38" s="57" t="s">
        <v>353</v>
      </c>
      <c r="B38" s="246">
        <v>6030010050</v>
      </c>
      <c r="C38" s="381"/>
      <c r="D38" s="246">
        <f t="shared" si="13"/>
        <v>6030011050</v>
      </c>
      <c r="E38" s="381"/>
      <c r="F38" s="246">
        <f t="shared" si="14"/>
        <v>6030012050</v>
      </c>
      <c r="G38" s="381"/>
      <c r="O38" s="405"/>
      <c r="P38" s="405"/>
      <c r="Q38" s="405"/>
      <c r="Y38" s="405"/>
      <c r="Z38" s="405"/>
      <c r="AA38" s="405"/>
      <c r="AB38" s="405"/>
    </row>
    <row r="39" spans="1:33" s="403" customFormat="1" ht="15" customHeight="1">
      <c r="A39" s="57" t="s">
        <v>336</v>
      </c>
      <c r="B39" s="246">
        <v>6030010060</v>
      </c>
      <c r="C39" s="381"/>
      <c r="D39" s="246">
        <f t="shared" si="13"/>
        <v>6030011060</v>
      </c>
      <c r="E39" s="381"/>
      <c r="F39" s="246">
        <f t="shared" si="14"/>
        <v>6030012060</v>
      </c>
      <c r="G39" s="381"/>
      <c r="O39" s="405"/>
      <c r="P39" s="405"/>
      <c r="Q39" s="405"/>
      <c r="Y39" s="405"/>
      <c r="Z39" s="405"/>
      <c r="AA39" s="405"/>
      <c r="AB39" s="405"/>
    </row>
    <row r="40" spans="1:33" s="403" customFormat="1" ht="15" customHeight="1">
      <c r="A40" s="57" t="s">
        <v>354</v>
      </c>
      <c r="B40" s="246">
        <v>6030010070</v>
      </c>
      <c r="C40" s="381"/>
      <c r="D40" s="246">
        <f t="shared" si="13"/>
        <v>6030011070</v>
      </c>
      <c r="E40" s="381"/>
      <c r="F40" s="860"/>
      <c r="G40" s="861"/>
      <c r="O40" s="405"/>
      <c r="P40" s="405"/>
      <c r="Q40" s="405"/>
      <c r="Y40" s="405"/>
      <c r="Z40" s="405"/>
      <c r="AA40" s="405"/>
      <c r="AB40" s="405"/>
    </row>
    <row r="41" spans="1:33" s="403" customFormat="1" ht="15" customHeight="1">
      <c r="A41" s="409" t="s">
        <v>338</v>
      </c>
      <c r="B41" s="246">
        <v>6030010080</v>
      </c>
      <c r="C41" s="381"/>
      <c r="D41" s="246">
        <f t="shared" si="13"/>
        <v>6030011080</v>
      </c>
      <c r="E41" s="381"/>
      <c r="F41" s="860"/>
      <c r="G41" s="861"/>
      <c r="O41" s="405"/>
      <c r="P41" s="405"/>
      <c r="Q41" s="405"/>
      <c r="Y41" s="405"/>
      <c r="Z41" s="405"/>
      <c r="AA41" s="405"/>
      <c r="AB41" s="405"/>
    </row>
    <row r="42" spans="1:33" s="403" customFormat="1" ht="15" customHeight="1">
      <c r="A42" s="57" t="s">
        <v>339</v>
      </c>
      <c r="B42" s="246">
        <v>6030010090</v>
      </c>
      <c r="C42" s="381"/>
      <c r="D42" s="246">
        <f t="shared" si="13"/>
        <v>6030011090</v>
      </c>
      <c r="E42" s="381"/>
      <c r="F42" s="246">
        <f>B42+2000</f>
        <v>6030012090</v>
      </c>
      <c r="G42" s="381"/>
      <c r="O42" s="405"/>
      <c r="P42" s="405"/>
      <c r="Q42" s="405"/>
      <c r="Y42" s="405"/>
      <c r="Z42" s="405"/>
      <c r="AA42" s="405"/>
      <c r="AB42" s="405"/>
    </row>
    <row r="43" spans="1:33" s="403" customFormat="1" ht="15" customHeight="1">
      <c r="A43" s="57" t="s">
        <v>340</v>
      </c>
      <c r="B43" s="246">
        <v>6030010100</v>
      </c>
      <c r="C43" s="381"/>
      <c r="D43" s="246">
        <f t="shared" si="13"/>
        <v>6030011100</v>
      </c>
      <c r="E43" s="381"/>
      <c r="F43" s="860"/>
      <c r="G43" s="861"/>
      <c r="O43" s="405"/>
      <c r="P43" s="405"/>
      <c r="Q43" s="405"/>
      <c r="Y43" s="405"/>
      <c r="Z43" s="405"/>
      <c r="AA43" s="405"/>
      <c r="AB43" s="405"/>
    </row>
    <row r="44" spans="1:33" s="403" customFormat="1" ht="15" customHeight="1">
      <c r="A44" s="58" t="s">
        <v>355</v>
      </c>
      <c r="B44" s="246">
        <v>6030010110</v>
      </c>
      <c r="C44" s="381"/>
      <c r="D44" s="246">
        <f t="shared" si="13"/>
        <v>6030011110</v>
      </c>
      <c r="E44" s="381"/>
      <c r="F44" s="379">
        <f>B44+2000</f>
        <v>6030012110</v>
      </c>
      <c r="G44" s="381"/>
      <c r="O44" s="405"/>
      <c r="P44" s="405"/>
      <c r="Q44" s="405"/>
      <c r="Y44" s="405"/>
      <c r="Z44" s="405"/>
      <c r="AA44" s="405"/>
      <c r="AB44" s="405"/>
    </row>
    <row r="45" spans="1:33" s="403" customFormat="1" ht="13.9" customHeight="1">
      <c r="O45" s="405"/>
      <c r="P45" s="405"/>
      <c r="Q45" s="405"/>
      <c r="Y45" s="405"/>
      <c r="Z45" s="405"/>
      <c r="AA45" s="405"/>
      <c r="AB45" s="405"/>
      <c r="AG45" s="728" t="s">
        <v>690</v>
      </c>
    </row>
    <row r="46" spans="1:33" s="53" customFormat="1" ht="13.9" customHeight="1">
      <c r="O46" s="369"/>
      <c r="P46" s="369"/>
      <c r="Q46" s="369"/>
      <c r="Y46" s="369"/>
      <c r="Z46" s="369"/>
      <c r="AA46" s="369"/>
      <c r="AB46" s="369"/>
      <c r="AE46" s="38"/>
      <c r="AG46" s="38" t="s">
        <v>374</v>
      </c>
    </row>
    <row r="47" spans="1:33" s="53" customFormat="1" ht="13.9" customHeight="1">
      <c r="O47" s="369"/>
      <c r="P47" s="369"/>
      <c r="Q47" s="369"/>
      <c r="Y47" s="369"/>
      <c r="Z47" s="369"/>
      <c r="AA47" s="369"/>
      <c r="AB47" s="369"/>
      <c r="AE47" s="38"/>
    </row>
    <row r="48" spans="1:33" s="53" customFormat="1" ht="13.9" customHeight="1"/>
    <row r="49" s="53" customFormat="1" ht="13.9" customHeight="1"/>
    <row r="50" s="53" customFormat="1" ht="13.9" customHeight="1"/>
    <row r="51" s="53" customFormat="1" ht="13.9" customHeight="1"/>
    <row r="52" s="53" customFormat="1" ht="13.9" customHeight="1"/>
    <row r="53" s="53" customFormat="1" ht="13.9" customHeight="1"/>
    <row r="54" s="53" customFormat="1" ht="13.9" customHeight="1"/>
    <row r="55" s="53" customFormat="1" ht="13.9" customHeight="1"/>
    <row r="56" s="53" customFormat="1" ht="13.9" customHeight="1"/>
  </sheetData>
  <customSheetViews>
    <customSheetView guid="{7C10E70B-CA2F-4DD3-A65F-D2F324708369}" topLeftCell="A19">
      <selection activeCell="F48" sqref="F48"/>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L12" sqref="L12"/>
      <pageMargins left="0.7" right="0.7" top="0.75" bottom="0.75" header="0.3" footer="0.3"/>
      <pageSetup orientation="portrait" r:id="rId3"/>
    </customSheetView>
  </customSheetViews>
  <mergeCells count="38">
    <mergeCell ref="F41:G41"/>
    <mergeCell ref="F43:G43"/>
    <mergeCell ref="D10:E10"/>
    <mergeCell ref="D25:E25"/>
    <mergeCell ref="AF10:AG10"/>
    <mergeCell ref="V10:W10"/>
    <mergeCell ref="AD10:AE10"/>
    <mergeCell ref="T10:U10"/>
    <mergeCell ref="D22:E22"/>
    <mergeCell ref="F22:G22"/>
    <mergeCell ref="H22:I22"/>
    <mergeCell ref="J22:K22"/>
    <mergeCell ref="B21:M21"/>
    <mergeCell ref="B22:C22"/>
    <mergeCell ref="L22:M22"/>
    <mergeCell ref="R10:S10"/>
    <mergeCell ref="F36:G36"/>
    <mergeCell ref="F37:G37"/>
    <mergeCell ref="B9:AG9"/>
    <mergeCell ref="A5:AG5"/>
    <mergeCell ref="F40:G40"/>
    <mergeCell ref="P10:Q10"/>
    <mergeCell ref="H10:I10"/>
    <mergeCell ref="N10:O10"/>
    <mergeCell ref="L10:M10"/>
    <mergeCell ref="A4:AG4"/>
    <mergeCell ref="A6:AG6"/>
    <mergeCell ref="A7:AG7"/>
    <mergeCell ref="B33:C33"/>
    <mergeCell ref="D33:E33"/>
    <mergeCell ref="F33:G33"/>
    <mergeCell ref="F10:G10"/>
    <mergeCell ref="B10:C10"/>
    <mergeCell ref="D26:E26"/>
    <mergeCell ref="X10:Y10"/>
    <mergeCell ref="Z10:AA10"/>
    <mergeCell ref="AB10:AC10"/>
    <mergeCell ref="J10:K10"/>
  </mergeCells>
  <printOptions horizontalCentered="1"/>
  <pageMargins left="0.39370078740157483" right="0.39370078740157483" top="0.39370078740157483" bottom="0.39370078740157483" header="0.39370078740157483" footer="0.39370078740157483"/>
  <pageSetup paperSize="5" scale="35" orientation="landscape" r:id="rId4"/>
  <drawing r:id="rId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69">
    <pageSetUpPr fitToPage="1"/>
  </sheetPr>
  <dimension ref="A1:AA52"/>
  <sheetViews>
    <sheetView showGridLines="0" topLeftCell="D1" zoomScaleNormal="100" workbookViewId="0">
      <selection activeCell="AA40" sqref="AA40"/>
    </sheetView>
  </sheetViews>
  <sheetFormatPr defaultColWidth="9.140625" defaultRowHeight="14.25"/>
  <cols>
    <col min="1" max="1" width="25.7109375" style="51" customWidth="1"/>
    <col min="2" max="2" width="8.5703125" style="51" customWidth="1"/>
    <col min="3" max="3" width="11.7109375" style="51" customWidth="1"/>
    <col min="4" max="4" width="8.5703125" style="51" customWidth="1"/>
    <col min="5" max="5" width="11.7109375" style="51" customWidth="1"/>
    <col min="6" max="6" width="8.5703125" style="51" customWidth="1"/>
    <col min="7" max="7" width="11.7109375" style="51" customWidth="1"/>
    <col min="8" max="8" width="8.5703125" style="51" customWidth="1"/>
    <col min="9" max="9" width="11.7109375" style="51" customWidth="1"/>
    <col min="10" max="10" width="8.5703125" style="51" customWidth="1"/>
    <col min="11" max="11" width="11.7109375" style="51" customWidth="1"/>
    <col min="12" max="12" width="8.5703125" style="51" customWidth="1"/>
    <col min="13" max="13" width="11.7109375" style="51" customWidth="1"/>
    <col min="14" max="14" width="8.5703125" style="51" customWidth="1"/>
    <col min="15" max="15" width="11.7109375" style="51" customWidth="1"/>
    <col min="16" max="16" width="8.5703125" style="51" customWidth="1"/>
    <col min="17" max="17" width="11.7109375" style="51" customWidth="1"/>
    <col min="18" max="18" width="8.5703125" style="51" customWidth="1"/>
    <col min="19" max="19" width="11.7109375" style="51" customWidth="1"/>
    <col min="20" max="20" width="8.5703125" style="51" customWidth="1"/>
    <col min="21" max="21" width="11.7109375" style="51" customWidth="1"/>
    <col min="22" max="22" width="8.5703125" style="51" customWidth="1"/>
    <col min="23" max="23" width="11.7109375" style="51" customWidth="1"/>
    <col min="24" max="24" width="8.5703125" style="51" customWidth="1"/>
    <col min="25" max="25" width="11.7109375" style="51" customWidth="1"/>
    <col min="26" max="26" width="8.5703125" style="51" customWidth="1"/>
    <col min="27" max="27" width="11.7109375" style="51" customWidth="1"/>
    <col min="28" max="16384" width="9.140625" style="51"/>
  </cols>
  <sheetData>
    <row r="1" spans="1:27" ht="20.45" customHeight="1">
      <c r="A1" s="368"/>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450" t="s">
        <v>530</v>
      </c>
    </row>
    <row r="2" spans="1:27" ht="27" customHeight="1">
      <c r="A2" s="368"/>
      <c r="B2" s="629"/>
      <c r="C2" s="629"/>
      <c r="D2" s="368"/>
      <c r="E2" s="368"/>
      <c r="F2" s="368"/>
      <c r="G2" s="368"/>
      <c r="H2" s="368"/>
      <c r="I2" s="368"/>
      <c r="J2" s="368"/>
      <c r="K2" s="368"/>
      <c r="L2" s="368"/>
      <c r="M2" s="368"/>
      <c r="N2" s="368"/>
      <c r="O2" s="368"/>
      <c r="P2" s="368"/>
      <c r="Q2" s="368"/>
      <c r="R2" s="368"/>
      <c r="S2" s="368"/>
      <c r="T2" s="368"/>
      <c r="U2" s="368"/>
      <c r="V2" s="368"/>
      <c r="W2" s="368"/>
      <c r="X2" s="368"/>
      <c r="Y2" s="368"/>
      <c r="Z2" s="368"/>
      <c r="AA2" s="450"/>
    </row>
    <row r="3" spans="1:27" s="83" customFormat="1" ht="18" customHeight="1">
      <c r="A3" s="479" t="s">
        <v>538</v>
      </c>
      <c r="B3" s="365"/>
      <c r="C3" s="365"/>
      <c r="D3" s="365"/>
      <c r="E3" s="365"/>
      <c r="F3" s="365"/>
      <c r="G3" s="365"/>
      <c r="H3" s="365"/>
      <c r="I3" s="365"/>
      <c r="J3" s="365"/>
      <c r="K3" s="365"/>
      <c r="L3" s="365"/>
      <c r="M3" s="365"/>
      <c r="N3" s="365"/>
      <c r="O3" s="365"/>
      <c r="P3" s="365"/>
      <c r="Q3" s="365"/>
      <c r="R3" s="365"/>
      <c r="S3" s="365"/>
      <c r="T3" s="365"/>
      <c r="U3" s="365"/>
      <c r="V3" s="365"/>
      <c r="W3" s="365"/>
      <c r="X3" s="365"/>
      <c r="Y3" s="365"/>
      <c r="Z3" s="526"/>
      <c r="AA3" s="481" t="s">
        <v>536</v>
      </c>
    </row>
    <row r="4" spans="1:27" s="53" customFormat="1" ht="14.45" customHeight="1">
      <c r="A4" s="822" t="s">
        <v>375</v>
      </c>
      <c r="B4" s="822"/>
      <c r="C4" s="823"/>
      <c r="D4" s="823"/>
      <c r="E4" s="823"/>
      <c r="F4" s="823"/>
      <c r="G4" s="823"/>
      <c r="H4" s="823"/>
      <c r="I4" s="823"/>
      <c r="J4" s="823"/>
      <c r="K4" s="823"/>
      <c r="L4" s="823"/>
      <c r="M4" s="823"/>
      <c r="N4" s="823"/>
      <c r="O4" s="823"/>
      <c r="P4" s="823"/>
      <c r="Q4" s="823"/>
      <c r="R4" s="823"/>
      <c r="S4" s="823"/>
      <c r="T4" s="823"/>
      <c r="U4" s="823"/>
      <c r="V4" s="823"/>
      <c r="W4" s="823"/>
      <c r="X4" s="823"/>
      <c r="Y4" s="823"/>
      <c r="Z4" s="823"/>
      <c r="AA4" s="823"/>
    </row>
    <row r="5" spans="1:27" ht="18">
      <c r="A5" s="824" t="s">
        <v>308</v>
      </c>
      <c r="B5" s="824"/>
      <c r="C5" s="824"/>
      <c r="D5" s="824"/>
      <c r="E5" s="824"/>
      <c r="F5" s="824"/>
      <c r="G5" s="824"/>
      <c r="H5" s="824"/>
      <c r="I5" s="824"/>
      <c r="J5" s="824"/>
      <c r="K5" s="824"/>
      <c r="L5" s="824"/>
      <c r="M5" s="824"/>
      <c r="N5" s="824"/>
      <c r="O5" s="824"/>
      <c r="P5" s="824"/>
      <c r="Q5" s="824"/>
      <c r="R5" s="824"/>
      <c r="S5" s="824"/>
      <c r="T5" s="824"/>
      <c r="U5" s="824"/>
      <c r="V5" s="824"/>
      <c r="W5" s="824"/>
      <c r="X5" s="824"/>
      <c r="Y5" s="824"/>
      <c r="Z5" s="824"/>
      <c r="AA5" s="824"/>
    </row>
    <row r="6" spans="1:27" ht="18">
      <c r="A6" s="824" t="s">
        <v>516</v>
      </c>
      <c r="B6" s="824"/>
      <c r="C6" s="824"/>
      <c r="D6" s="824"/>
      <c r="E6" s="824"/>
      <c r="F6" s="824"/>
      <c r="G6" s="824"/>
      <c r="H6" s="824"/>
      <c r="I6" s="824"/>
      <c r="J6" s="824"/>
      <c r="K6" s="824"/>
      <c r="L6" s="824"/>
      <c r="M6" s="824"/>
      <c r="N6" s="824"/>
      <c r="O6" s="824"/>
      <c r="P6" s="824"/>
      <c r="Q6" s="824"/>
      <c r="R6" s="824"/>
      <c r="S6" s="824"/>
      <c r="T6" s="824"/>
      <c r="U6" s="824"/>
      <c r="V6" s="824"/>
      <c r="W6" s="824"/>
      <c r="X6" s="824"/>
      <c r="Y6" s="824"/>
      <c r="Z6" s="824"/>
      <c r="AA6" s="824"/>
    </row>
    <row r="7" spans="1:27" s="70" customFormat="1" ht="15.6" customHeight="1">
      <c r="A7" s="874" t="s">
        <v>3</v>
      </c>
      <c r="B7" s="874"/>
      <c r="C7" s="874"/>
      <c r="D7" s="874"/>
      <c r="E7" s="874"/>
      <c r="F7" s="874"/>
      <c r="G7" s="874"/>
      <c r="H7" s="874"/>
      <c r="I7" s="874"/>
      <c r="J7" s="874"/>
      <c r="K7" s="874"/>
      <c r="L7" s="874"/>
      <c r="M7" s="874"/>
      <c r="N7" s="874"/>
      <c r="O7" s="874"/>
      <c r="P7" s="874"/>
      <c r="Q7" s="874"/>
      <c r="R7" s="874"/>
      <c r="S7" s="874"/>
      <c r="T7" s="874"/>
      <c r="U7" s="874"/>
      <c r="V7" s="874"/>
      <c r="W7" s="874"/>
      <c r="X7" s="874"/>
      <c r="Y7" s="874"/>
      <c r="Z7" s="874"/>
      <c r="AA7" s="874"/>
    </row>
    <row r="8" spans="1:27" s="70" customFormat="1" ht="15.6" customHeight="1">
      <c r="A8" s="470"/>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row>
    <row r="9" spans="1:27" s="53" customFormat="1" ht="18" customHeight="1">
      <c r="B9" s="839" t="s">
        <v>123</v>
      </c>
      <c r="C9" s="839"/>
      <c r="D9" s="839"/>
      <c r="E9" s="839"/>
      <c r="F9" s="839"/>
      <c r="G9" s="839"/>
      <c r="H9" s="839"/>
      <c r="I9" s="839"/>
      <c r="J9" s="839"/>
      <c r="K9" s="839"/>
      <c r="L9" s="839"/>
      <c r="M9" s="839"/>
      <c r="N9" s="839"/>
      <c r="O9" s="839"/>
      <c r="P9" s="839"/>
      <c r="Q9" s="839"/>
      <c r="R9" s="839"/>
      <c r="S9" s="839"/>
      <c r="T9" s="839"/>
      <c r="U9" s="839"/>
      <c r="V9" s="839"/>
      <c r="W9" s="839"/>
      <c r="X9" s="839"/>
      <c r="Y9" s="839"/>
      <c r="Z9" s="839"/>
      <c r="AA9" s="839"/>
    </row>
    <row r="10" spans="1:27" s="53" customFormat="1" ht="18" customHeight="1">
      <c r="B10" s="839" t="s">
        <v>130</v>
      </c>
      <c r="C10" s="839"/>
      <c r="D10" s="830" t="s">
        <v>317</v>
      </c>
      <c r="E10" s="832"/>
      <c r="F10" s="832"/>
      <c r="G10" s="832"/>
      <c r="H10" s="832"/>
      <c r="I10" s="832"/>
      <c r="J10" s="832"/>
      <c r="K10" s="832"/>
      <c r="L10" s="832"/>
      <c r="M10" s="832"/>
      <c r="N10" s="832"/>
      <c r="O10" s="831"/>
      <c r="P10" s="830" t="s">
        <v>318</v>
      </c>
      <c r="Q10" s="832"/>
      <c r="R10" s="832"/>
      <c r="S10" s="832"/>
      <c r="T10" s="832"/>
      <c r="U10" s="832"/>
      <c r="V10" s="832"/>
      <c r="W10" s="832"/>
      <c r="X10" s="832"/>
      <c r="Y10" s="832"/>
      <c r="Z10" s="832"/>
      <c r="AA10" s="831"/>
    </row>
    <row r="11" spans="1:27" s="53" customFormat="1" ht="18.600000000000001" customHeight="1">
      <c r="A11" s="207"/>
      <c r="B11" s="839"/>
      <c r="C11" s="839"/>
      <c r="D11" s="827" t="s">
        <v>130</v>
      </c>
      <c r="E11" s="828"/>
      <c r="F11" s="827" t="s">
        <v>380</v>
      </c>
      <c r="G11" s="828"/>
      <c r="H11" s="827" t="s">
        <v>357</v>
      </c>
      <c r="I11" s="828"/>
      <c r="J11" s="827" t="s">
        <v>359</v>
      </c>
      <c r="K11" s="828"/>
      <c r="L11" s="827" t="s">
        <v>361</v>
      </c>
      <c r="M11" s="828"/>
      <c r="N11" s="827" t="s">
        <v>381</v>
      </c>
      <c r="O11" s="828"/>
      <c r="P11" s="827" t="s">
        <v>130</v>
      </c>
      <c r="Q11" s="828"/>
      <c r="R11" s="827" t="s">
        <v>380</v>
      </c>
      <c r="S11" s="828"/>
      <c r="T11" s="827" t="s">
        <v>357</v>
      </c>
      <c r="U11" s="828"/>
      <c r="V11" s="827" t="s">
        <v>359</v>
      </c>
      <c r="W11" s="828"/>
      <c r="X11" s="827" t="s">
        <v>361</v>
      </c>
      <c r="Y11" s="828"/>
      <c r="Z11" s="827" t="s">
        <v>381</v>
      </c>
      <c r="AA11" s="828"/>
    </row>
    <row r="12" spans="1:27" s="53" customFormat="1" ht="15" customHeight="1">
      <c r="A12" s="409" t="s">
        <v>339</v>
      </c>
      <c r="B12" s="246">
        <v>6040020010</v>
      </c>
      <c r="C12" s="381"/>
      <c r="D12" s="246">
        <f>B12+1000</f>
        <v>6040021010</v>
      </c>
      <c r="E12" s="381"/>
      <c r="F12" s="246">
        <f>B12+2000</f>
        <v>6040022010</v>
      </c>
      <c r="G12" s="381"/>
      <c r="H12" s="246">
        <f>B12+3000</f>
        <v>6040023010</v>
      </c>
      <c r="I12" s="381"/>
      <c r="J12" s="246">
        <f>B12+4000</f>
        <v>6040024010</v>
      </c>
      <c r="K12" s="381"/>
      <c r="L12" s="246">
        <f>B12+5000</f>
        <v>6040025010</v>
      </c>
      <c r="M12" s="381"/>
      <c r="N12" s="246">
        <f>B12+6000</f>
        <v>6040026010</v>
      </c>
      <c r="O12" s="381"/>
      <c r="P12" s="246">
        <f>B12+11000</f>
        <v>6040031010</v>
      </c>
      <c r="Q12" s="381"/>
      <c r="R12" s="246">
        <f>B12+12000</f>
        <v>6040032010</v>
      </c>
      <c r="S12" s="381"/>
      <c r="T12" s="246">
        <f>B12+13000</f>
        <v>6040033010</v>
      </c>
      <c r="U12" s="381"/>
      <c r="V12" s="246">
        <f>B12+14000</f>
        <v>6040034010</v>
      </c>
      <c r="W12" s="381"/>
      <c r="X12" s="246">
        <f>B12+15000</f>
        <v>6040035010</v>
      </c>
      <c r="Y12" s="381"/>
      <c r="Z12" s="246">
        <f>B12+16000</f>
        <v>6040036010</v>
      </c>
      <c r="AA12" s="381"/>
    </row>
    <row r="13" spans="1:27" s="53" customFormat="1" ht="15" customHeight="1">
      <c r="A13" s="409" t="s">
        <v>337</v>
      </c>
      <c r="B13" s="246">
        <v>6040020020</v>
      </c>
      <c r="C13" s="381"/>
      <c r="D13" s="246">
        <f t="shared" ref="D13:D15" si="0">B13+1000</f>
        <v>6040021020</v>
      </c>
      <c r="E13" s="381"/>
      <c r="F13" s="246">
        <f t="shared" ref="F13:F14" si="1">B13+2000</f>
        <v>6040022020</v>
      </c>
      <c r="G13" s="381"/>
      <c r="H13" s="246">
        <f t="shared" ref="H13:H14" si="2">B13+3000</f>
        <v>6040023020</v>
      </c>
      <c r="I13" s="381"/>
      <c r="J13" s="246">
        <f t="shared" ref="J13:J14" si="3">B13+4000</f>
        <v>6040024020</v>
      </c>
      <c r="K13" s="381"/>
      <c r="L13" s="246">
        <f t="shared" ref="L13:L14" si="4">B13+5000</f>
        <v>6040025020</v>
      </c>
      <c r="M13" s="381"/>
      <c r="N13" s="246">
        <f t="shared" ref="N13:N14" si="5">B13+6000</f>
        <v>6040026020</v>
      </c>
      <c r="O13" s="381"/>
      <c r="P13" s="246">
        <f t="shared" ref="P13:P15" si="6">B13+11000</f>
        <v>6040031020</v>
      </c>
      <c r="Q13" s="381"/>
      <c r="R13" s="246">
        <f t="shared" ref="R13:R14" si="7">B13+12000</f>
        <v>6040032020</v>
      </c>
      <c r="S13" s="381"/>
      <c r="T13" s="246">
        <f t="shared" ref="T13:T14" si="8">B13+13000</f>
        <v>6040033020</v>
      </c>
      <c r="U13" s="381"/>
      <c r="V13" s="246">
        <f t="shared" ref="V13:V14" si="9">B13+14000</f>
        <v>6040034020</v>
      </c>
      <c r="W13" s="381"/>
      <c r="X13" s="246">
        <f t="shared" ref="X13:X14" si="10">B13+15000</f>
        <v>6040035020</v>
      </c>
      <c r="Y13" s="381"/>
      <c r="Z13" s="246">
        <f t="shared" ref="Z13:Z14" si="11">B13+16000</f>
        <v>6040036020</v>
      </c>
      <c r="AA13" s="381"/>
    </row>
    <row r="14" spans="1:27" s="53" customFormat="1" ht="15" customHeight="1">
      <c r="A14" s="409" t="s">
        <v>338</v>
      </c>
      <c r="B14" s="246">
        <v>6040020030</v>
      </c>
      <c r="C14" s="381"/>
      <c r="D14" s="246">
        <f t="shared" si="0"/>
        <v>6040021030</v>
      </c>
      <c r="E14" s="381"/>
      <c r="F14" s="246">
        <f t="shared" si="1"/>
        <v>6040022030</v>
      </c>
      <c r="G14" s="381"/>
      <c r="H14" s="246">
        <f t="shared" si="2"/>
        <v>6040023030</v>
      </c>
      <c r="I14" s="381"/>
      <c r="J14" s="246">
        <f t="shared" si="3"/>
        <v>6040024030</v>
      </c>
      <c r="K14" s="381"/>
      <c r="L14" s="246">
        <f t="shared" si="4"/>
        <v>6040025030</v>
      </c>
      <c r="M14" s="381"/>
      <c r="N14" s="246">
        <f t="shared" si="5"/>
        <v>6040026030</v>
      </c>
      <c r="O14" s="381"/>
      <c r="P14" s="246">
        <f t="shared" si="6"/>
        <v>6040031030</v>
      </c>
      <c r="Q14" s="381"/>
      <c r="R14" s="246">
        <f t="shared" si="7"/>
        <v>6040032030</v>
      </c>
      <c r="S14" s="381"/>
      <c r="T14" s="246">
        <f t="shared" si="8"/>
        <v>6040033030</v>
      </c>
      <c r="U14" s="381"/>
      <c r="V14" s="246">
        <f t="shared" si="9"/>
        <v>6040034030</v>
      </c>
      <c r="W14" s="381"/>
      <c r="X14" s="246">
        <f t="shared" si="10"/>
        <v>6040035030</v>
      </c>
      <c r="Y14" s="381"/>
      <c r="Z14" s="246">
        <f t="shared" si="11"/>
        <v>6040036030</v>
      </c>
      <c r="AA14" s="381"/>
    </row>
    <row r="15" spans="1:27" s="53" customFormat="1" ht="15" customHeight="1">
      <c r="A15" s="58" t="s">
        <v>379</v>
      </c>
      <c r="B15" s="246">
        <v>6040020040</v>
      </c>
      <c r="C15" s="389"/>
      <c r="D15" s="246">
        <f t="shared" si="0"/>
        <v>6040021040</v>
      </c>
      <c r="E15" s="389"/>
      <c r="F15" s="623"/>
      <c r="G15" s="624"/>
      <c r="H15" s="623"/>
      <c r="I15" s="624"/>
      <c r="J15" s="623"/>
      <c r="K15" s="624"/>
      <c r="L15" s="623"/>
      <c r="M15" s="624"/>
      <c r="N15" s="623"/>
      <c r="O15" s="624"/>
      <c r="P15" s="246">
        <f t="shared" si="6"/>
        <v>6040031040</v>
      </c>
      <c r="Q15" s="354"/>
      <c r="R15" s="623"/>
      <c r="S15" s="624"/>
      <c r="T15" s="623"/>
      <c r="U15" s="624"/>
      <c r="V15" s="623"/>
      <c r="W15" s="624"/>
      <c r="X15" s="623"/>
      <c r="Y15" s="624"/>
      <c r="Z15" s="623"/>
      <c r="AA15" s="624"/>
    </row>
    <row r="16" spans="1:27" s="53" customFormat="1" ht="13.9" customHeight="1"/>
    <row r="17" spans="1:27" s="53" customFormat="1" ht="18" customHeight="1">
      <c r="B17" s="839" t="s">
        <v>332</v>
      </c>
      <c r="C17" s="839"/>
      <c r="D17" s="839"/>
      <c r="E17" s="839"/>
      <c r="F17" s="839"/>
      <c r="G17" s="839"/>
      <c r="H17" s="839"/>
      <c r="I17" s="839"/>
      <c r="J17" s="839"/>
      <c r="K17" s="839"/>
      <c r="L17" s="839"/>
      <c r="M17" s="839"/>
      <c r="N17" s="839"/>
      <c r="O17" s="839"/>
      <c r="P17" s="839"/>
      <c r="Q17" s="839"/>
      <c r="R17" s="839"/>
      <c r="S17" s="839"/>
      <c r="T17" s="839"/>
      <c r="U17" s="839"/>
      <c r="V17" s="839"/>
      <c r="W17" s="839"/>
      <c r="X17" s="839"/>
      <c r="Y17" s="839"/>
      <c r="Z17" s="839"/>
      <c r="AA17" s="839"/>
    </row>
    <row r="18" spans="1:27" s="53" customFormat="1" ht="18" customHeight="1">
      <c r="B18" s="839" t="s">
        <v>130</v>
      </c>
      <c r="C18" s="839"/>
      <c r="D18" s="830" t="s">
        <v>317</v>
      </c>
      <c r="E18" s="832"/>
      <c r="F18" s="832"/>
      <c r="G18" s="832"/>
      <c r="H18" s="832"/>
      <c r="I18" s="832"/>
      <c r="J18" s="832"/>
      <c r="K18" s="832"/>
      <c r="L18" s="832"/>
      <c r="M18" s="832"/>
      <c r="N18" s="832"/>
      <c r="O18" s="831"/>
      <c r="P18" s="830" t="s">
        <v>318</v>
      </c>
      <c r="Q18" s="832"/>
      <c r="R18" s="832"/>
      <c r="S18" s="832"/>
      <c r="T18" s="832"/>
      <c r="U18" s="832"/>
      <c r="V18" s="832"/>
      <c r="W18" s="832"/>
      <c r="X18" s="832"/>
      <c r="Y18" s="832"/>
      <c r="Z18" s="832"/>
      <c r="AA18" s="831"/>
    </row>
    <row r="19" spans="1:27" s="53" customFormat="1" ht="19.899999999999999" customHeight="1">
      <c r="A19" s="207"/>
      <c r="B19" s="839"/>
      <c r="C19" s="839"/>
      <c r="D19" s="827" t="s">
        <v>130</v>
      </c>
      <c r="E19" s="828"/>
      <c r="F19" s="827" t="s">
        <v>380</v>
      </c>
      <c r="G19" s="828"/>
      <c r="H19" s="827" t="s">
        <v>357</v>
      </c>
      <c r="I19" s="828"/>
      <c r="J19" s="827" t="s">
        <v>359</v>
      </c>
      <c r="K19" s="828"/>
      <c r="L19" s="827" t="s">
        <v>361</v>
      </c>
      <c r="M19" s="828"/>
      <c r="N19" s="827" t="s">
        <v>381</v>
      </c>
      <c r="O19" s="828"/>
      <c r="P19" s="827" t="s">
        <v>130</v>
      </c>
      <c r="Q19" s="828"/>
      <c r="R19" s="827" t="s">
        <v>380</v>
      </c>
      <c r="S19" s="828"/>
      <c r="T19" s="827" t="s">
        <v>357</v>
      </c>
      <c r="U19" s="828"/>
      <c r="V19" s="827" t="s">
        <v>359</v>
      </c>
      <c r="W19" s="828"/>
      <c r="X19" s="827" t="s">
        <v>361</v>
      </c>
      <c r="Y19" s="828"/>
      <c r="Z19" s="827" t="s">
        <v>381</v>
      </c>
      <c r="AA19" s="828"/>
    </row>
    <row r="20" spans="1:27" s="53" customFormat="1" ht="15" customHeight="1">
      <c r="A20" s="409" t="s">
        <v>339</v>
      </c>
      <c r="B20" s="246">
        <v>6040040010</v>
      </c>
      <c r="C20" s="381"/>
      <c r="D20" s="246">
        <f>B20+1000</f>
        <v>6040041010</v>
      </c>
      <c r="E20" s="381"/>
      <c r="F20" s="246">
        <f t="shared" ref="F20:F22" si="12">B20+2000</f>
        <v>6040042010</v>
      </c>
      <c r="G20" s="381"/>
      <c r="H20" s="246">
        <f t="shared" ref="H20:H22" si="13">B20+3000</f>
        <v>6040043010</v>
      </c>
      <c r="I20" s="381"/>
      <c r="J20" s="246">
        <f t="shared" ref="J20:J22" si="14">B20+4000</f>
        <v>6040044010</v>
      </c>
      <c r="K20" s="381"/>
      <c r="L20" s="246">
        <f t="shared" ref="L20:L22" si="15">B20+5000</f>
        <v>6040045010</v>
      </c>
      <c r="M20" s="381"/>
      <c r="N20" s="246">
        <f t="shared" ref="N20:N22" si="16">B20+6000</f>
        <v>6040046010</v>
      </c>
      <c r="O20" s="381"/>
      <c r="P20" s="246">
        <f t="shared" ref="P20:P23" si="17">B20+11000</f>
        <v>6040051010</v>
      </c>
      <c r="Q20" s="381"/>
      <c r="R20" s="246">
        <f t="shared" ref="R20:R22" si="18">B20+12000</f>
        <v>6040052010</v>
      </c>
      <c r="S20" s="381"/>
      <c r="T20" s="246">
        <f t="shared" ref="T20:T22" si="19">B20+13000</f>
        <v>6040053010</v>
      </c>
      <c r="U20" s="381"/>
      <c r="V20" s="246">
        <f t="shared" ref="V20:V22" si="20">B20+14000</f>
        <v>6040054010</v>
      </c>
      <c r="W20" s="381"/>
      <c r="X20" s="246">
        <f t="shared" ref="X20:X22" si="21">B20+15000</f>
        <v>6040055010</v>
      </c>
      <c r="Y20" s="381"/>
      <c r="Z20" s="246">
        <f t="shared" ref="Z20:Z22" si="22">B20+16000</f>
        <v>6040056010</v>
      </c>
      <c r="AA20" s="381"/>
    </row>
    <row r="21" spans="1:27" s="53" customFormat="1" ht="15" customHeight="1">
      <c r="A21" s="409" t="s">
        <v>337</v>
      </c>
      <c r="B21" s="246">
        <v>6040040020</v>
      </c>
      <c r="C21" s="381"/>
      <c r="D21" s="246">
        <f t="shared" ref="D21:D23" si="23">B21+1000</f>
        <v>6040041020</v>
      </c>
      <c r="E21" s="381"/>
      <c r="F21" s="246">
        <f t="shared" si="12"/>
        <v>6040042020</v>
      </c>
      <c r="G21" s="381"/>
      <c r="H21" s="246">
        <f t="shared" si="13"/>
        <v>6040043020</v>
      </c>
      <c r="I21" s="381"/>
      <c r="J21" s="246">
        <f t="shared" si="14"/>
        <v>6040044020</v>
      </c>
      <c r="K21" s="381"/>
      <c r="L21" s="246">
        <f t="shared" si="15"/>
        <v>6040045020</v>
      </c>
      <c r="M21" s="381"/>
      <c r="N21" s="246">
        <f t="shared" si="16"/>
        <v>6040046020</v>
      </c>
      <c r="O21" s="381"/>
      <c r="P21" s="246">
        <f t="shared" si="17"/>
        <v>6040051020</v>
      </c>
      <c r="Q21" s="381"/>
      <c r="R21" s="246">
        <f t="shared" si="18"/>
        <v>6040052020</v>
      </c>
      <c r="S21" s="381"/>
      <c r="T21" s="246">
        <f t="shared" si="19"/>
        <v>6040053020</v>
      </c>
      <c r="U21" s="381"/>
      <c r="V21" s="246">
        <f t="shared" si="20"/>
        <v>6040054020</v>
      </c>
      <c r="W21" s="381"/>
      <c r="X21" s="246">
        <f t="shared" si="21"/>
        <v>6040055020</v>
      </c>
      <c r="Y21" s="381"/>
      <c r="Z21" s="246">
        <f t="shared" si="22"/>
        <v>6040056020</v>
      </c>
      <c r="AA21" s="381"/>
    </row>
    <row r="22" spans="1:27" s="53" customFormat="1" ht="15" customHeight="1">
      <c r="A22" s="409" t="s">
        <v>338</v>
      </c>
      <c r="B22" s="246">
        <v>6040040030</v>
      </c>
      <c r="C22" s="381"/>
      <c r="D22" s="246">
        <f t="shared" si="23"/>
        <v>6040041030</v>
      </c>
      <c r="E22" s="381"/>
      <c r="F22" s="246">
        <f t="shared" si="12"/>
        <v>6040042030</v>
      </c>
      <c r="G22" s="381"/>
      <c r="H22" s="246">
        <f t="shared" si="13"/>
        <v>6040043030</v>
      </c>
      <c r="I22" s="381"/>
      <c r="J22" s="246">
        <f t="shared" si="14"/>
        <v>6040044030</v>
      </c>
      <c r="K22" s="381"/>
      <c r="L22" s="246">
        <f t="shared" si="15"/>
        <v>6040045030</v>
      </c>
      <c r="M22" s="381"/>
      <c r="N22" s="246">
        <f t="shared" si="16"/>
        <v>6040046030</v>
      </c>
      <c r="O22" s="381"/>
      <c r="P22" s="246">
        <f t="shared" si="17"/>
        <v>6040051030</v>
      </c>
      <c r="Q22" s="381"/>
      <c r="R22" s="246">
        <f t="shared" si="18"/>
        <v>6040052030</v>
      </c>
      <c r="S22" s="381"/>
      <c r="T22" s="246">
        <f t="shared" si="19"/>
        <v>6040053030</v>
      </c>
      <c r="U22" s="381"/>
      <c r="V22" s="246">
        <f t="shared" si="20"/>
        <v>6040054030</v>
      </c>
      <c r="W22" s="381"/>
      <c r="X22" s="246">
        <f t="shared" si="21"/>
        <v>6040055030</v>
      </c>
      <c r="Y22" s="381"/>
      <c r="Z22" s="246">
        <f t="shared" si="22"/>
        <v>6040056030</v>
      </c>
      <c r="AA22" s="381"/>
    </row>
    <row r="23" spans="1:27" s="53" customFormat="1" ht="15" customHeight="1">
      <c r="A23" s="58" t="s">
        <v>379</v>
      </c>
      <c r="B23" s="246">
        <v>6040040040</v>
      </c>
      <c r="C23" s="354"/>
      <c r="D23" s="246">
        <f t="shared" si="23"/>
        <v>6040041040</v>
      </c>
      <c r="E23" s="354"/>
      <c r="F23" s="623"/>
      <c r="G23" s="624"/>
      <c r="H23" s="623"/>
      <c r="I23" s="624"/>
      <c r="J23" s="623"/>
      <c r="K23" s="624"/>
      <c r="L23" s="623"/>
      <c r="M23" s="624"/>
      <c r="N23" s="623"/>
      <c r="O23" s="624"/>
      <c r="P23" s="246">
        <f t="shared" si="17"/>
        <v>6040051040</v>
      </c>
      <c r="Q23" s="354"/>
      <c r="R23" s="623"/>
      <c r="S23" s="624"/>
      <c r="T23" s="623"/>
      <c r="U23" s="624"/>
      <c r="V23" s="623"/>
      <c r="W23" s="624"/>
      <c r="X23" s="623"/>
      <c r="Y23" s="624"/>
      <c r="Z23" s="623"/>
      <c r="AA23" s="624"/>
    </row>
    <row r="24" spans="1:27" s="53" customFormat="1" ht="13.9" customHeight="1"/>
    <row r="25" spans="1:27" s="53" customFormat="1" ht="18" customHeight="1">
      <c r="B25" s="839" t="s">
        <v>124</v>
      </c>
      <c r="C25" s="839"/>
      <c r="D25" s="839"/>
      <c r="E25" s="839"/>
      <c r="F25" s="839"/>
      <c r="G25" s="839"/>
      <c r="H25" s="839"/>
      <c r="I25" s="839"/>
      <c r="J25" s="839"/>
      <c r="K25" s="839"/>
      <c r="L25" s="839"/>
      <c r="M25" s="839"/>
      <c r="N25" s="839"/>
      <c r="O25" s="839"/>
      <c r="P25" s="839"/>
      <c r="Q25" s="839"/>
      <c r="R25" s="839"/>
      <c r="S25" s="839"/>
      <c r="T25" s="839"/>
      <c r="U25" s="839"/>
      <c r="V25" s="839"/>
      <c r="W25" s="839"/>
      <c r="X25" s="839"/>
      <c r="Y25" s="839"/>
      <c r="Z25" s="839"/>
      <c r="AA25" s="839"/>
    </row>
    <row r="26" spans="1:27" s="53" customFormat="1" ht="18" customHeight="1">
      <c r="B26" s="839" t="s">
        <v>130</v>
      </c>
      <c r="C26" s="839"/>
      <c r="D26" s="830" t="s">
        <v>317</v>
      </c>
      <c r="E26" s="832"/>
      <c r="F26" s="832"/>
      <c r="G26" s="832"/>
      <c r="H26" s="832"/>
      <c r="I26" s="832"/>
      <c r="J26" s="832"/>
      <c r="K26" s="832"/>
      <c r="L26" s="832"/>
      <c r="M26" s="832"/>
      <c r="N26" s="832"/>
      <c r="O26" s="831"/>
      <c r="P26" s="830" t="s">
        <v>318</v>
      </c>
      <c r="Q26" s="832"/>
      <c r="R26" s="832"/>
      <c r="S26" s="832"/>
      <c r="T26" s="832"/>
      <c r="U26" s="832"/>
      <c r="V26" s="832"/>
      <c r="W26" s="832"/>
      <c r="X26" s="832"/>
      <c r="Y26" s="832"/>
      <c r="Z26" s="832"/>
      <c r="AA26" s="831"/>
    </row>
    <row r="27" spans="1:27" s="53" customFormat="1" ht="17.45" customHeight="1">
      <c r="A27" s="207"/>
      <c r="B27" s="839"/>
      <c r="C27" s="839"/>
      <c r="D27" s="827" t="s">
        <v>130</v>
      </c>
      <c r="E27" s="828"/>
      <c r="F27" s="827" t="s">
        <v>380</v>
      </c>
      <c r="G27" s="828"/>
      <c r="H27" s="827" t="s">
        <v>357</v>
      </c>
      <c r="I27" s="828"/>
      <c r="J27" s="827" t="s">
        <v>359</v>
      </c>
      <c r="K27" s="828"/>
      <c r="L27" s="827" t="s">
        <v>361</v>
      </c>
      <c r="M27" s="828"/>
      <c r="N27" s="827" t="s">
        <v>381</v>
      </c>
      <c r="O27" s="828"/>
      <c r="P27" s="827" t="s">
        <v>130</v>
      </c>
      <c r="Q27" s="828"/>
      <c r="R27" s="827" t="s">
        <v>380</v>
      </c>
      <c r="S27" s="828"/>
      <c r="T27" s="827" t="s">
        <v>357</v>
      </c>
      <c r="U27" s="828"/>
      <c r="V27" s="827" t="s">
        <v>359</v>
      </c>
      <c r="W27" s="828"/>
      <c r="X27" s="827" t="s">
        <v>361</v>
      </c>
      <c r="Y27" s="828"/>
      <c r="Z27" s="827" t="s">
        <v>381</v>
      </c>
      <c r="AA27" s="828"/>
    </row>
    <row r="28" spans="1:27" s="53" customFormat="1" ht="15" customHeight="1">
      <c r="A28" s="409" t="s">
        <v>339</v>
      </c>
      <c r="B28" s="246">
        <v>6040060010</v>
      </c>
      <c r="C28" s="381"/>
      <c r="D28" s="246">
        <f t="shared" ref="D28:D31" si="24">B28+1000</f>
        <v>6040061010</v>
      </c>
      <c r="E28" s="381"/>
      <c r="F28" s="246">
        <f t="shared" ref="F28:F30" si="25">B28+2000</f>
        <v>6040062010</v>
      </c>
      <c r="G28" s="381"/>
      <c r="H28" s="246">
        <f t="shared" ref="H28:H30" si="26">B28+3000</f>
        <v>6040063010</v>
      </c>
      <c r="I28" s="381"/>
      <c r="J28" s="246">
        <f t="shared" ref="J28:J30" si="27">B28+4000</f>
        <v>6040064010</v>
      </c>
      <c r="K28" s="381"/>
      <c r="L28" s="246">
        <f t="shared" ref="L28:L30" si="28">B28+5000</f>
        <v>6040065010</v>
      </c>
      <c r="M28" s="381"/>
      <c r="N28" s="246">
        <f t="shared" ref="N28:N30" si="29">B28+6000</f>
        <v>6040066010</v>
      </c>
      <c r="O28" s="381"/>
      <c r="P28" s="246">
        <f t="shared" ref="P28:P31" si="30">B28+11000</f>
        <v>6040071010</v>
      </c>
      <c r="Q28" s="381"/>
      <c r="R28" s="246">
        <f t="shared" ref="R28:R30" si="31">B28+12000</f>
        <v>6040072010</v>
      </c>
      <c r="S28" s="381"/>
      <c r="T28" s="246">
        <f t="shared" ref="T28:T30" si="32">B28+13000</f>
        <v>6040073010</v>
      </c>
      <c r="U28" s="381"/>
      <c r="V28" s="246">
        <f t="shared" ref="V28:V30" si="33">B28+14000</f>
        <v>6040074010</v>
      </c>
      <c r="W28" s="381"/>
      <c r="X28" s="246">
        <f t="shared" ref="X28:X30" si="34">B28+15000</f>
        <v>6040075010</v>
      </c>
      <c r="Y28" s="381"/>
      <c r="Z28" s="246">
        <f t="shared" ref="Z28:Z30" si="35">B28+16000</f>
        <v>6040076010</v>
      </c>
      <c r="AA28" s="381"/>
    </row>
    <row r="29" spans="1:27" s="53" customFormat="1" ht="15" customHeight="1">
      <c r="A29" s="409" t="s">
        <v>337</v>
      </c>
      <c r="B29" s="246">
        <v>6040060020</v>
      </c>
      <c r="C29" s="381"/>
      <c r="D29" s="246">
        <f t="shared" si="24"/>
        <v>6040061020</v>
      </c>
      <c r="E29" s="381"/>
      <c r="F29" s="246">
        <f t="shared" si="25"/>
        <v>6040062020</v>
      </c>
      <c r="G29" s="381"/>
      <c r="H29" s="246">
        <f t="shared" si="26"/>
        <v>6040063020</v>
      </c>
      <c r="I29" s="381"/>
      <c r="J29" s="246">
        <f t="shared" si="27"/>
        <v>6040064020</v>
      </c>
      <c r="K29" s="381"/>
      <c r="L29" s="246">
        <f t="shared" si="28"/>
        <v>6040065020</v>
      </c>
      <c r="M29" s="381"/>
      <c r="N29" s="246">
        <f t="shared" si="29"/>
        <v>6040066020</v>
      </c>
      <c r="O29" s="381"/>
      <c r="P29" s="246">
        <f t="shared" si="30"/>
        <v>6040071020</v>
      </c>
      <c r="Q29" s="381"/>
      <c r="R29" s="246">
        <f t="shared" si="31"/>
        <v>6040072020</v>
      </c>
      <c r="S29" s="381"/>
      <c r="T29" s="246">
        <f t="shared" si="32"/>
        <v>6040073020</v>
      </c>
      <c r="U29" s="381"/>
      <c r="V29" s="246">
        <f t="shared" si="33"/>
        <v>6040074020</v>
      </c>
      <c r="W29" s="381"/>
      <c r="X29" s="246">
        <f t="shared" si="34"/>
        <v>6040075020</v>
      </c>
      <c r="Y29" s="381"/>
      <c r="Z29" s="246">
        <f t="shared" si="35"/>
        <v>6040076020</v>
      </c>
      <c r="AA29" s="381"/>
    </row>
    <row r="30" spans="1:27" s="53" customFormat="1" ht="15" customHeight="1">
      <c r="A30" s="409" t="s">
        <v>338</v>
      </c>
      <c r="B30" s="246">
        <v>6040060030</v>
      </c>
      <c r="C30" s="381"/>
      <c r="D30" s="246">
        <f t="shared" si="24"/>
        <v>6040061030</v>
      </c>
      <c r="E30" s="381"/>
      <c r="F30" s="246">
        <f t="shared" si="25"/>
        <v>6040062030</v>
      </c>
      <c r="G30" s="381"/>
      <c r="H30" s="246">
        <f t="shared" si="26"/>
        <v>6040063030</v>
      </c>
      <c r="I30" s="381"/>
      <c r="J30" s="246">
        <f t="shared" si="27"/>
        <v>6040064030</v>
      </c>
      <c r="K30" s="381"/>
      <c r="L30" s="246">
        <f t="shared" si="28"/>
        <v>6040065030</v>
      </c>
      <c r="M30" s="381"/>
      <c r="N30" s="246">
        <f t="shared" si="29"/>
        <v>6040066030</v>
      </c>
      <c r="O30" s="381"/>
      <c r="P30" s="246">
        <f t="shared" si="30"/>
        <v>6040071030</v>
      </c>
      <c r="Q30" s="381"/>
      <c r="R30" s="246">
        <f t="shared" si="31"/>
        <v>6040072030</v>
      </c>
      <c r="S30" s="381"/>
      <c r="T30" s="246">
        <f t="shared" si="32"/>
        <v>6040073030</v>
      </c>
      <c r="U30" s="381"/>
      <c r="V30" s="246">
        <f t="shared" si="33"/>
        <v>6040074030</v>
      </c>
      <c r="W30" s="381"/>
      <c r="X30" s="246">
        <f t="shared" si="34"/>
        <v>6040075030</v>
      </c>
      <c r="Y30" s="381"/>
      <c r="Z30" s="246">
        <f t="shared" si="35"/>
        <v>6040076030</v>
      </c>
      <c r="AA30" s="381"/>
    </row>
    <row r="31" spans="1:27" s="53" customFormat="1" ht="15" customHeight="1">
      <c r="A31" s="58" t="s">
        <v>379</v>
      </c>
      <c r="B31" s="246">
        <v>6040060040</v>
      </c>
      <c r="C31" s="354"/>
      <c r="D31" s="246">
        <f t="shared" si="24"/>
        <v>6040061040</v>
      </c>
      <c r="E31" s="354"/>
      <c r="F31" s="623"/>
      <c r="G31" s="624"/>
      <c r="H31" s="623"/>
      <c r="I31" s="624"/>
      <c r="J31" s="623"/>
      <c r="K31" s="624"/>
      <c r="L31" s="623"/>
      <c r="M31" s="624"/>
      <c r="N31" s="623"/>
      <c r="O31" s="624"/>
      <c r="P31" s="246">
        <f t="shared" si="30"/>
        <v>6040071040</v>
      </c>
      <c r="Q31" s="354"/>
      <c r="R31" s="623"/>
      <c r="S31" s="624"/>
      <c r="T31" s="623"/>
      <c r="U31" s="624"/>
      <c r="V31" s="623"/>
      <c r="W31" s="624"/>
      <c r="X31" s="623"/>
      <c r="Y31" s="624"/>
      <c r="Z31" s="623"/>
      <c r="AA31" s="624"/>
    </row>
    <row r="32" spans="1:27" s="403" customFormat="1" ht="13.9" customHeight="1"/>
    <row r="33" spans="1:27" ht="18" customHeight="1">
      <c r="A33" s="205"/>
      <c r="B33" s="877" t="s">
        <v>130</v>
      </c>
      <c r="C33" s="877"/>
      <c r="D33" s="827" t="s">
        <v>376</v>
      </c>
      <c r="E33" s="828"/>
      <c r="F33" s="877" t="s">
        <v>377</v>
      </c>
      <c r="G33" s="877"/>
    </row>
    <row r="34" spans="1:27" ht="15" customHeight="1">
      <c r="A34" s="409" t="s">
        <v>339</v>
      </c>
      <c r="B34" s="246">
        <v>6040010010</v>
      </c>
      <c r="C34" s="381"/>
      <c r="D34" s="246">
        <f>B34+1000</f>
        <v>6040011010</v>
      </c>
      <c r="E34" s="381"/>
      <c r="F34" s="246">
        <f>B34+2000</f>
        <v>6040012010</v>
      </c>
      <c r="G34" s="381"/>
    </row>
    <row r="35" spans="1:27" ht="15" customHeight="1">
      <c r="A35" s="409" t="s">
        <v>337</v>
      </c>
      <c r="B35" s="246">
        <v>6040010020</v>
      </c>
      <c r="C35" s="381"/>
      <c r="D35" s="246">
        <f t="shared" ref="D35:D38" si="36">B35+1000</f>
        <v>6040011020</v>
      </c>
      <c r="E35" s="381"/>
      <c r="F35" s="246">
        <f t="shared" ref="F35:F38" si="37">B35+2000</f>
        <v>6040012020</v>
      </c>
      <c r="G35" s="355"/>
    </row>
    <row r="36" spans="1:27" ht="15" customHeight="1">
      <c r="A36" s="409" t="s">
        <v>338</v>
      </c>
      <c r="B36" s="246">
        <v>6040010030</v>
      </c>
      <c r="C36" s="381"/>
      <c r="D36" s="246">
        <f t="shared" si="36"/>
        <v>6040011030</v>
      </c>
      <c r="E36" s="381"/>
      <c r="F36" s="246">
        <f t="shared" si="37"/>
        <v>6040012030</v>
      </c>
      <c r="G36" s="381"/>
    </row>
    <row r="37" spans="1:27" ht="21.6" customHeight="1">
      <c r="A37" s="57" t="s">
        <v>378</v>
      </c>
      <c r="B37" s="246">
        <v>6040010040</v>
      </c>
      <c r="C37" s="381"/>
      <c r="D37" s="246">
        <f t="shared" si="36"/>
        <v>6040011040</v>
      </c>
      <c r="E37" s="381"/>
      <c r="F37" s="246">
        <f t="shared" si="37"/>
        <v>6040012040</v>
      </c>
      <c r="G37" s="381"/>
    </row>
    <row r="38" spans="1:27" ht="15" customHeight="1">
      <c r="A38" s="58" t="s">
        <v>379</v>
      </c>
      <c r="B38" s="246">
        <v>6040010050</v>
      </c>
      <c r="C38" s="354"/>
      <c r="D38" s="246">
        <f t="shared" si="36"/>
        <v>6040011050</v>
      </c>
      <c r="E38" s="354"/>
      <c r="F38" s="246">
        <f t="shared" si="37"/>
        <v>6040012050</v>
      </c>
      <c r="G38" s="354"/>
    </row>
    <row r="40" spans="1:27" s="53" customFormat="1" ht="13.9" customHeight="1">
      <c r="AA40" s="728" t="s">
        <v>690</v>
      </c>
    </row>
    <row r="41" spans="1:27" s="53" customFormat="1" ht="13.9" customHeight="1">
      <c r="AA41" s="38" t="s">
        <v>382</v>
      </c>
    </row>
    <row r="42" spans="1:27" s="53" customFormat="1" ht="13.9" customHeight="1"/>
    <row r="43" spans="1:27" s="53" customFormat="1" ht="13.9" customHeight="1"/>
    <row r="44" spans="1:27" s="53" customFormat="1" ht="13.9" customHeight="1"/>
    <row r="45" spans="1:27" s="53" customFormat="1" ht="13.9" customHeight="1"/>
    <row r="46" spans="1:27" s="53" customFormat="1" ht="13.9" customHeight="1"/>
    <row r="47" spans="1:27" s="53" customFormat="1" ht="13.9" customHeight="1"/>
    <row r="48" spans="1:27" s="53" customFormat="1" ht="13.9" customHeight="1"/>
    <row r="49" s="53" customFormat="1" ht="13.9" customHeight="1"/>
    <row r="50" s="53" customFormat="1" ht="13.9" customHeight="1"/>
    <row r="51" s="53" customFormat="1" ht="13.9" customHeight="1"/>
    <row r="52" s="53" customFormat="1" ht="13.9" customHeight="1"/>
  </sheetData>
  <customSheetViews>
    <customSheetView guid="{7C10E70B-CA2F-4DD3-A65F-D2F324708369}" topLeftCell="U10">
      <selection activeCell="A36" sqref="A36"/>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A36" sqref="A36"/>
      <pageMargins left="0.7" right="0.7" top="0.75" bottom="0.75" header="0.3" footer="0.3"/>
      <pageSetup orientation="portrait" r:id="rId3"/>
    </customSheetView>
  </customSheetViews>
  <mergeCells count="55">
    <mergeCell ref="V27:W27"/>
    <mergeCell ref="X27:Y27"/>
    <mergeCell ref="V19:W19"/>
    <mergeCell ref="X19:Y19"/>
    <mergeCell ref="Z27:AA27"/>
    <mergeCell ref="B25:AA25"/>
    <mergeCell ref="B26:C27"/>
    <mergeCell ref="D26:O26"/>
    <mergeCell ref="P26:AA26"/>
    <mergeCell ref="D27:E27"/>
    <mergeCell ref="F27:G27"/>
    <mergeCell ref="H27:I27"/>
    <mergeCell ref="J27:K27"/>
    <mergeCell ref="L27:M27"/>
    <mergeCell ref="N27:O27"/>
    <mergeCell ref="P27:Q27"/>
    <mergeCell ref="R27:S27"/>
    <mergeCell ref="T27:U27"/>
    <mergeCell ref="V11:W11"/>
    <mergeCell ref="X11:Y11"/>
    <mergeCell ref="Z19:AA19"/>
    <mergeCell ref="B17:AA17"/>
    <mergeCell ref="B18:C19"/>
    <mergeCell ref="D18:O18"/>
    <mergeCell ref="P18:AA18"/>
    <mergeCell ref="D19:E19"/>
    <mergeCell ref="F19:G19"/>
    <mergeCell ref="H19:I19"/>
    <mergeCell ref="J19:K19"/>
    <mergeCell ref="L19:M19"/>
    <mergeCell ref="N19:O19"/>
    <mergeCell ref="P19:Q19"/>
    <mergeCell ref="R19:S19"/>
    <mergeCell ref="T19:U19"/>
    <mergeCell ref="L11:M11"/>
    <mergeCell ref="N11:O11"/>
    <mergeCell ref="P11:Q11"/>
    <mergeCell ref="R11:S11"/>
    <mergeCell ref="T11:U11"/>
    <mergeCell ref="A4:AA4"/>
    <mergeCell ref="A5:AA5"/>
    <mergeCell ref="A6:AA6"/>
    <mergeCell ref="A7:AA7"/>
    <mergeCell ref="B33:C33"/>
    <mergeCell ref="D33:E33"/>
    <mergeCell ref="F33:G33"/>
    <mergeCell ref="Z11:AA11"/>
    <mergeCell ref="B9:AA9"/>
    <mergeCell ref="B10:C11"/>
    <mergeCell ref="D10:O10"/>
    <mergeCell ref="P10:AA10"/>
    <mergeCell ref="D11:E11"/>
    <mergeCell ref="F11:G11"/>
    <mergeCell ref="H11:I11"/>
    <mergeCell ref="J11:K11"/>
  </mergeCells>
  <printOptions horizontalCentered="1"/>
  <pageMargins left="0.39370078740157483" right="0.39370078740157483" top="0.39370078740157483" bottom="0.39370078740157483" header="0.39370078740157483" footer="0.39370078740157483"/>
  <pageSetup paperSize="5" scale="58" orientation="landscape" r:id="rId4"/>
  <drawing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71">
    <pageSetUpPr fitToPage="1"/>
  </sheetPr>
  <dimension ref="A1:M22"/>
  <sheetViews>
    <sheetView showGridLines="0" zoomScaleNormal="100" workbookViewId="0">
      <selection activeCell="M12" sqref="M12"/>
    </sheetView>
  </sheetViews>
  <sheetFormatPr defaultColWidth="9.140625" defaultRowHeight="14.25"/>
  <cols>
    <col min="1" max="1" width="49.140625" style="51" customWidth="1"/>
    <col min="2" max="2" width="8.5703125" style="51" customWidth="1"/>
    <col min="3" max="3" width="12.7109375" style="51" customWidth="1"/>
    <col min="4" max="4" width="8.5703125" style="51" customWidth="1"/>
    <col min="5" max="5" width="12.7109375" style="51" customWidth="1"/>
    <col min="6" max="6" width="8.5703125" style="51" customWidth="1"/>
    <col min="7" max="7" width="12.7109375" style="51" customWidth="1"/>
    <col min="8" max="8" width="8.5703125" style="51" customWidth="1"/>
    <col min="9" max="9" width="12.7109375" style="51" customWidth="1"/>
    <col min="10" max="10" width="8.5703125" style="51" customWidth="1"/>
    <col min="11" max="11" width="12.7109375" style="51" customWidth="1"/>
    <col min="12" max="12" width="8.5703125" style="51" customWidth="1"/>
    <col min="13" max="13" width="12.7109375" style="51" customWidth="1"/>
    <col min="14" max="14" width="3.7109375" style="51" customWidth="1"/>
    <col min="15" max="16384" width="9.140625" style="51"/>
  </cols>
  <sheetData>
    <row r="1" spans="1:13" ht="20.45" customHeight="1">
      <c r="A1" s="368"/>
      <c r="B1" s="368"/>
      <c r="C1" s="368"/>
      <c r="D1" s="368"/>
      <c r="E1" s="368"/>
      <c r="F1" s="368"/>
      <c r="G1" s="368"/>
      <c r="H1" s="368"/>
      <c r="I1" s="368"/>
      <c r="J1" s="368"/>
      <c r="K1" s="368"/>
      <c r="L1" s="368"/>
      <c r="M1" s="450" t="s">
        <v>531</v>
      </c>
    </row>
    <row r="2" spans="1:13" ht="27" customHeight="1">
      <c r="A2" s="368"/>
      <c r="B2" s="368"/>
      <c r="C2" s="368"/>
      <c r="D2" s="368"/>
      <c r="E2" s="368"/>
      <c r="F2" s="368"/>
      <c r="G2" s="368"/>
      <c r="H2" s="368"/>
      <c r="I2" s="368"/>
      <c r="J2" s="368"/>
      <c r="K2" s="368"/>
      <c r="L2" s="368"/>
      <c r="M2" s="450"/>
    </row>
    <row r="3" spans="1:13" s="83" customFormat="1" ht="18" customHeight="1">
      <c r="A3" s="479" t="s">
        <v>538</v>
      </c>
      <c r="B3" s="365"/>
      <c r="C3" s="365"/>
      <c r="D3" s="365"/>
      <c r="E3" s="365"/>
      <c r="F3" s="365"/>
      <c r="G3" s="365"/>
      <c r="H3" s="365"/>
      <c r="I3" s="365"/>
      <c r="J3" s="365"/>
      <c r="K3" s="365"/>
      <c r="L3" s="526"/>
      <c r="M3" s="481" t="s">
        <v>536</v>
      </c>
    </row>
    <row r="4" spans="1:13" s="53" customFormat="1" ht="18.600000000000001" customHeight="1">
      <c r="A4" s="822" t="s">
        <v>383</v>
      </c>
      <c r="B4" s="823"/>
      <c r="C4" s="823"/>
      <c r="D4" s="823"/>
      <c r="E4" s="823"/>
      <c r="F4" s="823"/>
      <c r="G4" s="823"/>
      <c r="H4" s="823"/>
      <c r="I4" s="823"/>
      <c r="J4" s="823"/>
      <c r="K4" s="823"/>
      <c r="L4" s="823"/>
      <c r="M4" s="823"/>
    </row>
    <row r="5" spans="1:13" ht="22.15" customHeight="1">
      <c r="A5" s="824" t="s">
        <v>308</v>
      </c>
      <c r="B5" s="824"/>
      <c r="C5" s="824"/>
      <c r="D5" s="824"/>
      <c r="E5" s="824"/>
      <c r="F5" s="824"/>
      <c r="G5" s="824"/>
      <c r="H5" s="824"/>
      <c r="I5" s="824"/>
      <c r="J5" s="824"/>
      <c r="K5" s="824"/>
      <c r="L5" s="824"/>
      <c r="M5" s="824"/>
    </row>
    <row r="6" spans="1:13" ht="22.15" customHeight="1">
      <c r="A6" s="824" t="s">
        <v>514</v>
      </c>
      <c r="B6" s="824"/>
      <c r="C6" s="824"/>
      <c r="D6" s="824"/>
      <c r="E6" s="824"/>
      <c r="F6" s="824"/>
      <c r="G6" s="824"/>
      <c r="H6" s="824"/>
      <c r="I6" s="824"/>
      <c r="J6" s="824"/>
      <c r="K6" s="824"/>
      <c r="L6" s="824"/>
      <c r="M6" s="824"/>
    </row>
    <row r="7" spans="1:13" s="70" customFormat="1" ht="14.45" customHeight="1">
      <c r="A7" s="874" t="s">
        <v>3</v>
      </c>
      <c r="B7" s="874"/>
      <c r="C7" s="874"/>
      <c r="D7" s="874"/>
      <c r="E7" s="874"/>
      <c r="F7" s="874"/>
      <c r="G7" s="874"/>
      <c r="H7" s="874"/>
      <c r="I7" s="874"/>
      <c r="J7" s="874"/>
      <c r="K7" s="874"/>
      <c r="L7" s="874"/>
      <c r="M7" s="874"/>
    </row>
    <row r="8" spans="1:13" s="70" customFormat="1" ht="14.45" customHeight="1"/>
    <row r="9" spans="1:13" s="53" customFormat="1" ht="38.450000000000003" customHeight="1">
      <c r="A9" s="208"/>
      <c r="B9" s="921" t="s">
        <v>130</v>
      </c>
      <c r="C9" s="921"/>
      <c r="D9" s="922" t="s">
        <v>384</v>
      </c>
      <c r="E9" s="923"/>
      <c r="F9" s="922" t="s">
        <v>385</v>
      </c>
      <c r="G9" s="923"/>
      <c r="H9" s="922" t="s">
        <v>386</v>
      </c>
      <c r="I9" s="923"/>
      <c r="J9" s="922" t="s">
        <v>387</v>
      </c>
      <c r="K9" s="923"/>
      <c r="L9" s="922" t="s">
        <v>388</v>
      </c>
      <c r="M9" s="923"/>
    </row>
    <row r="10" spans="1:13" s="53" customFormat="1" ht="15" customHeight="1">
      <c r="A10" s="209" t="s">
        <v>389</v>
      </c>
      <c r="B10" s="246">
        <v>6050010010</v>
      </c>
      <c r="C10" s="354"/>
      <c r="D10" s="246">
        <f>B10+1000</f>
        <v>6050011010</v>
      </c>
      <c r="E10" s="354"/>
      <c r="F10" s="246">
        <f>B10+2000</f>
        <v>6050012010</v>
      </c>
      <c r="G10" s="354"/>
      <c r="H10" s="246">
        <f>B10+3000</f>
        <v>6050013010</v>
      </c>
      <c r="I10" s="354"/>
      <c r="J10" s="246">
        <f>B10+4000</f>
        <v>6050014010</v>
      </c>
      <c r="K10" s="354"/>
      <c r="L10" s="246">
        <f>B10+5000</f>
        <v>6050015010</v>
      </c>
      <c r="M10" s="354"/>
    </row>
    <row r="11" spans="1:13" s="53" customFormat="1" ht="13.9" customHeight="1"/>
    <row r="12" spans="1:13" s="53" customFormat="1" ht="13.9" customHeight="1">
      <c r="M12" s="728" t="s">
        <v>690</v>
      </c>
    </row>
    <row r="13" spans="1:13" s="53" customFormat="1" ht="13.9" customHeight="1">
      <c r="M13" s="38" t="s">
        <v>390</v>
      </c>
    </row>
    <row r="14" spans="1:13" s="53" customFormat="1" ht="13.9" customHeight="1"/>
    <row r="15" spans="1:13" s="53" customFormat="1" ht="13.9" customHeight="1"/>
    <row r="16" spans="1:13" s="53" customFormat="1" ht="13.9" customHeight="1"/>
    <row r="17" s="53" customFormat="1" ht="13.9" customHeight="1"/>
    <row r="18" s="53" customFormat="1" ht="13.9" customHeight="1"/>
    <row r="19" s="53" customFormat="1" ht="13.9" customHeight="1"/>
    <row r="20" s="53" customFormat="1" ht="13.9" customHeight="1"/>
    <row r="21" s="53" customFormat="1" ht="13.9" customHeight="1"/>
    <row r="22" s="53" customFormat="1" ht="13.9" customHeight="1"/>
  </sheetData>
  <customSheetViews>
    <customSheetView guid="{7C10E70B-CA2F-4DD3-A65F-D2F324708369}" topLeftCell="G1">
      <selection activeCell="M8" sqref="M8"/>
      <pageMargins left="0.7" right="0.7" top="0.75" bottom="0.75" header="0.3" footer="0.3"/>
      <pageSetup orientation="portrait" r:id="rId1"/>
    </customSheetView>
    <customSheetView guid="{EE1933C6-8392-46A4-85D3-94F99845B8F8}">
      <pageMargins left="0.7" right="0.7" top="0.75" bottom="0.75" header="0.3" footer="0.3"/>
      <pageSetup orientation="portrait" r:id="rId2"/>
    </customSheetView>
    <customSheetView guid="{10071406-5415-425D-948E-2D821A4F8DEB}">
      <selection activeCell="M8" sqref="M8"/>
      <pageMargins left="0.7" right="0.7" top="0.75" bottom="0.75" header="0.3" footer="0.3"/>
      <pageSetup orientation="portrait" r:id="rId3"/>
    </customSheetView>
  </customSheetViews>
  <mergeCells count="10">
    <mergeCell ref="A4:M4"/>
    <mergeCell ref="A5:M5"/>
    <mergeCell ref="A6:M6"/>
    <mergeCell ref="A7:M7"/>
    <mergeCell ref="B9:C9"/>
    <mergeCell ref="D9:E9"/>
    <mergeCell ref="F9:G9"/>
    <mergeCell ref="H9:I9"/>
    <mergeCell ref="J9:K9"/>
    <mergeCell ref="L9:M9"/>
  </mergeCells>
  <printOptions horizontalCentered="1"/>
  <pageMargins left="0.39370078740157483" right="0.39370078740157483" top="0.39370078740157483" bottom="0.39370078740157483" header="0.39370078740157483" footer="0.39370078740157483"/>
  <pageSetup paperSize="5" scale="95" orientation="landscape" r:id="rId4"/>
  <drawing r:id="rId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syncVertical="1" syncRef="A10" transitionEvaluation="1" codeName="Sheet73">
    <pageSetUpPr fitToPage="1"/>
  </sheetPr>
  <dimension ref="A1:AH35"/>
  <sheetViews>
    <sheetView showGridLines="0" topLeftCell="A10" zoomScale="115" zoomScaleNormal="115" workbookViewId="0">
      <selection activeCell="X10" sqref="X10:Y10"/>
    </sheetView>
  </sheetViews>
  <sheetFormatPr defaultColWidth="9.7109375" defaultRowHeight="12.75"/>
  <cols>
    <col min="1" max="1" width="29.28515625" style="210" customWidth="1"/>
    <col min="2" max="4" width="8.5703125" style="210" customWidth="1"/>
    <col min="5" max="5" width="8.7109375" style="210" customWidth="1"/>
    <col min="6" max="12" width="8.5703125" style="210" customWidth="1"/>
    <col min="13" max="13" width="9.85546875" style="210" customWidth="1"/>
    <col min="14" max="16" width="8.5703125" style="210" customWidth="1"/>
    <col min="17" max="17" width="8.42578125" style="210" customWidth="1"/>
    <col min="18" max="20" width="8.5703125" style="210" customWidth="1"/>
    <col min="21" max="21" width="9.5703125" style="210" customWidth="1"/>
    <col min="22" max="24" width="8.5703125" style="210" customWidth="1"/>
    <col min="25" max="25" width="9.7109375" style="210" customWidth="1"/>
    <col min="26" max="28" width="8.5703125" style="210" customWidth="1"/>
    <col min="29" max="29" width="9.140625" style="210" customWidth="1"/>
    <col min="30" max="30" width="8.5703125" style="210" customWidth="1"/>
    <col min="31" max="32" width="9.140625" style="210" customWidth="1"/>
    <col min="33" max="33" width="12.140625" style="210" customWidth="1"/>
    <col min="34" max="34" width="3.85546875" style="210" customWidth="1"/>
    <col min="35" max="35" width="9.7109375" style="210" customWidth="1"/>
    <col min="36" max="16384" width="9.7109375" style="210"/>
  </cols>
  <sheetData>
    <row r="1" spans="1:34" ht="25.9" customHeight="1">
      <c r="AG1" s="450" t="s">
        <v>530</v>
      </c>
    </row>
    <row r="2" spans="1:34" ht="27" customHeight="1">
      <c r="B2" s="235"/>
      <c r="C2" s="235"/>
      <c r="AG2" s="450"/>
    </row>
    <row r="3" spans="1:34" s="83" customFormat="1" ht="18" customHeight="1">
      <c r="A3" s="479" t="s">
        <v>538</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526"/>
      <c r="AG3" s="481" t="s">
        <v>536</v>
      </c>
    </row>
    <row r="4" spans="1:34" ht="18" customHeight="1">
      <c r="A4" s="822" t="s">
        <v>391</v>
      </c>
      <c r="B4" s="823"/>
      <c r="C4" s="823"/>
      <c r="D4" s="823"/>
      <c r="E4" s="823"/>
      <c r="F4" s="823"/>
      <c r="G4" s="823"/>
      <c r="H4" s="823"/>
      <c r="I4" s="823"/>
      <c r="J4" s="823"/>
      <c r="K4" s="823"/>
      <c r="L4" s="823"/>
      <c r="M4" s="823"/>
      <c r="N4" s="823"/>
      <c r="O4" s="823"/>
      <c r="P4" s="823"/>
      <c r="Q4" s="823"/>
      <c r="R4" s="823"/>
      <c r="S4" s="823"/>
      <c r="T4" s="823"/>
      <c r="U4" s="823"/>
      <c r="V4" s="823"/>
      <c r="W4" s="823"/>
      <c r="X4" s="823"/>
      <c r="Y4" s="823"/>
      <c r="Z4" s="823"/>
      <c r="AA4" s="823"/>
      <c r="AB4" s="823"/>
      <c r="AC4" s="823"/>
      <c r="AD4" s="823"/>
      <c r="AE4" s="823"/>
      <c r="AF4" s="823"/>
      <c r="AG4" s="823"/>
      <c r="AH4" s="211"/>
    </row>
    <row r="5" spans="1:34" ht="20.45" customHeight="1">
      <c r="A5" s="924" t="s">
        <v>496</v>
      </c>
      <c r="B5" s="924"/>
      <c r="C5" s="924"/>
      <c r="D5" s="924"/>
      <c r="E5" s="924"/>
      <c r="F5" s="924"/>
      <c r="G5" s="924"/>
      <c r="H5" s="924"/>
      <c r="I5" s="924"/>
      <c r="J5" s="924"/>
      <c r="K5" s="924"/>
      <c r="L5" s="924"/>
      <c r="M5" s="924"/>
      <c r="N5" s="924"/>
      <c r="O5" s="924"/>
      <c r="P5" s="924"/>
      <c r="Q5" s="924"/>
      <c r="R5" s="924"/>
      <c r="S5" s="924"/>
      <c r="T5" s="924"/>
      <c r="U5" s="924"/>
      <c r="V5" s="924"/>
      <c r="W5" s="924"/>
      <c r="X5" s="924"/>
      <c r="Y5" s="924"/>
      <c r="Z5" s="924"/>
      <c r="AA5" s="924"/>
      <c r="AB5" s="924"/>
      <c r="AC5" s="924"/>
      <c r="AD5" s="924"/>
      <c r="AE5" s="924"/>
      <c r="AF5" s="924"/>
      <c r="AG5" s="924"/>
    </row>
    <row r="6" spans="1:34" ht="21" customHeight="1">
      <c r="A6" s="924" t="s">
        <v>497</v>
      </c>
      <c r="B6" s="924"/>
      <c r="C6" s="924"/>
      <c r="D6" s="924"/>
      <c r="E6" s="924"/>
      <c r="F6" s="924"/>
      <c r="G6" s="924"/>
      <c r="H6" s="924"/>
      <c r="I6" s="924"/>
      <c r="J6" s="924"/>
      <c r="K6" s="924"/>
      <c r="L6" s="924"/>
      <c r="M6" s="924"/>
      <c r="N6" s="924"/>
      <c r="O6" s="924"/>
      <c r="P6" s="924"/>
      <c r="Q6" s="924"/>
      <c r="R6" s="924"/>
      <c r="S6" s="924"/>
      <c r="T6" s="924"/>
      <c r="U6" s="924"/>
      <c r="V6" s="924"/>
      <c r="W6" s="924"/>
      <c r="X6" s="924"/>
      <c r="Y6" s="924"/>
      <c r="Z6" s="924"/>
      <c r="AA6" s="924"/>
      <c r="AB6" s="924"/>
      <c r="AC6" s="924"/>
      <c r="AD6" s="924"/>
      <c r="AE6" s="924"/>
      <c r="AF6" s="924"/>
      <c r="AG6" s="924"/>
    </row>
    <row r="7" spans="1:34" ht="14.1" customHeight="1">
      <c r="A7" s="925" t="s">
        <v>3</v>
      </c>
      <c r="B7" s="925"/>
      <c r="C7" s="925"/>
      <c r="D7" s="925"/>
      <c r="E7" s="925"/>
      <c r="F7" s="925"/>
      <c r="G7" s="925"/>
      <c r="H7" s="925"/>
      <c r="I7" s="925"/>
      <c r="J7" s="925"/>
      <c r="K7" s="925"/>
      <c r="L7" s="925"/>
      <c r="M7" s="925"/>
      <c r="N7" s="925"/>
      <c r="O7" s="925"/>
      <c r="P7" s="925"/>
      <c r="Q7" s="925"/>
      <c r="R7" s="925"/>
      <c r="S7" s="925"/>
      <c r="T7" s="925"/>
      <c r="U7" s="925"/>
      <c r="V7" s="925"/>
      <c r="W7" s="925"/>
      <c r="X7" s="925"/>
      <c r="Y7" s="925"/>
      <c r="Z7" s="925"/>
      <c r="AA7" s="925"/>
      <c r="AB7" s="925"/>
      <c r="AC7" s="925"/>
      <c r="AD7" s="925"/>
      <c r="AE7" s="925"/>
      <c r="AF7" s="925"/>
      <c r="AG7" s="925"/>
    </row>
    <row r="8" spans="1:34" ht="14.1" customHeight="1">
      <c r="A8" s="212"/>
      <c r="B8" s="212"/>
      <c r="C8" s="212"/>
      <c r="D8" s="212"/>
      <c r="F8" s="212"/>
      <c r="G8" s="212"/>
      <c r="H8" s="212"/>
      <c r="I8" s="212"/>
      <c r="J8" s="212"/>
      <c r="K8" s="212"/>
      <c r="L8" s="212"/>
      <c r="M8" s="213"/>
      <c r="N8" s="212"/>
      <c r="O8" s="212"/>
      <c r="P8" s="212"/>
      <c r="Q8" s="213"/>
      <c r="R8" s="212"/>
      <c r="S8" s="212"/>
      <c r="T8" s="212"/>
      <c r="V8" s="212"/>
      <c r="W8" s="212"/>
      <c r="X8" s="212"/>
      <c r="Z8" s="212"/>
      <c r="AA8" s="212"/>
      <c r="AB8" s="212"/>
      <c r="AD8" s="212"/>
      <c r="AE8" s="212"/>
      <c r="AF8" s="212"/>
      <c r="AG8" s="214"/>
    </row>
    <row r="9" spans="1:34" ht="47.45" customHeight="1">
      <c r="A9" s="217"/>
      <c r="B9" s="926" t="s">
        <v>392</v>
      </c>
      <c r="C9" s="926"/>
      <c r="D9" s="926"/>
      <c r="E9" s="926"/>
      <c r="F9" s="927" t="s">
        <v>393</v>
      </c>
      <c r="G9" s="928"/>
      <c r="H9" s="928"/>
      <c r="I9" s="928"/>
      <c r="J9" s="927" t="s">
        <v>564</v>
      </c>
      <c r="K9" s="928"/>
      <c r="L9" s="928"/>
      <c r="M9" s="929"/>
      <c r="N9" s="927" t="s">
        <v>394</v>
      </c>
      <c r="O9" s="928"/>
      <c r="P9" s="928"/>
      <c r="Q9" s="929"/>
      <c r="R9" s="930" t="s">
        <v>395</v>
      </c>
      <c r="S9" s="931"/>
      <c r="T9" s="931"/>
      <c r="U9" s="932"/>
      <c r="V9" s="930" t="s">
        <v>396</v>
      </c>
      <c r="W9" s="931"/>
      <c r="X9" s="931"/>
      <c r="Y9" s="932"/>
      <c r="Z9" s="930" t="s">
        <v>729</v>
      </c>
      <c r="AA9" s="931"/>
      <c r="AB9" s="931"/>
      <c r="AC9" s="932"/>
      <c r="AD9" s="927" t="s">
        <v>730</v>
      </c>
      <c r="AE9" s="928"/>
      <c r="AF9" s="928"/>
      <c r="AG9" s="929"/>
    </row>
    <row r="10" spans="1:34" s="217" customFormat="1" ht="15" customHeight="1">
      <c r="A10" s="440" t="s">
        <v>520</v>
      </c>
      <c r="B10" s="933" t="s">
        <v>397</v>
      </c>
      <c r="C10" s="933"/>
      <c r="D10" s="933" t="s">
        <v>398</v>
      </c>
      <c r="E10" s="933"/>
      <c r="F10" s="933" t="s">
        <v>397</v>
      </c>
      <c r="G10" s="933"/>
      <c r="H10" s="933" t="s">
        <v>398</v>
      </c>
      <c r="I10" s="933"/>
      <c r="J10" s="933" t="s">
        <v>397</v>
      </c>
      <c r="K10" s="933"/>
      <c r="L10" s="933" t="s">
        <v>398</v>
      </c>
      <c r="M10" s="933"/>
      <c r="N10" s="933" t="s">
        <v>397</v>
      </c>
      <c r="O10" s="933"/>
      <c r="P10" s="933" t="s">
        <v>398</v>
      </c>
      <c r="Q10" s="933"/>
      <c r="R10" s="933" t="s">
        <v>397</v>
      </c>
      <c r="S10" s="933"/>
      <c r="T10" s="933" t="s">
        <v>398</v>
      </c>
      <c r="U10" s="933"/>
      <c r="V10" s="933" t="s">
        <v>397</v>
      </c>
      <c r="W10" s="933"/>
      <c r="X10" s="933" t="s">
        <v>398</v>
      </c>
      <c r="Y10" s="933"/>
      <c r="Z10" s="933" t="s">
        <v>397</v>
      </c>
      <c r="AA10" s="933"/>
      <c r="AB10" s="933" t="s">
        <v>398</v>
      </c>
      <c r="AC10" s="933"/>
      <c r="AD10" s="933" t="s">
        <v>397</v>
      </c>
      <c r="AE10" s="933"/>
      <c r="AF10" s="933" t="s">
        <v>398</v>
      </c>
      <c r="AG10" s="933"/>
    </row>
    <row r="11" spans="1:34" ht="15" customHeight="1">
      <c r="A11" s="441" t="s">
        <v>399</v>
      </c>
      <c r="B11" s="246">
        <v>7010010010</v>
      </c>
      <c r="C11" s="246"/>
      <c r="D11" s="246">
        <f>B11+1000</f>
        <v>7010011010</v>
      </c>
      <c r="E11" s="298"/>
      <c r="F11" s="246">
        <f>B11+10000</f>
        <v>7010020010</v>
      </c>
      <c r="G11" s="299"/>
      <c r="H11" s="246">
        <f>B11+11000</f>
        <v>7010021010</v>
      </c>
      <c r="I11" s="299"/>
      <c r="J11" s="379">
        <f>B11+20000</f>
        <v>7010030010</v>
      </c>
      <c r="K11" s="418"/>
      <c r="L11" s="379">
        <f>B11+21000</f>
        <v>7010031010</v>
      </c>
      <c r="M11" s="300"/>
      <c r="N11" s="379">
        <f>B11+30000</f>
        <v>7010040010</v>
      </c>
      <c r="O11" s="379"/>
      <c r="P11" s="379">
        <f>B11+31000</f>
        <v>7010041010</v>
      </c>
      <c r="Q11" s="388"/>
      <c r="R11" s="379">
        <f>B11+40000</f>
        <v>7010050010</v>
      </c>
      <c r="S11" s="392"/>
      <c r="T11" s="379">
        <f>B11+41000</f>
        <v>7010051010</v>
      </c>
      <c r="U11" s="388"/>
      <c r="V11" s="379">
        <f>B11+50000</f>
        <v>7010060010</v>
      </c>
      <c r="W11" s="379"/>
      <c r="X11" s="379">
        <f>B11+51000</f>
        <v>7010061010</v>
      </c>
      <c r="Y11" s="388"/>
      <c r="Z11" s="379">
        <f>B11+60000</f>
        <v>7010070010</v>
      </c>
      <c r="AA11" s="290"/>
      <c r="AB11" s="379">
        <f>B11+61000</f>
        <v>7010071010</v>
      </c>
      <c r="AC11" s="301"/>
      <c r="AD11" s="379">
        <f>B11+80000</f>
        <v>7010090010</v>
      </c>
      <c r="AE11" s="392"/>
      <c r="AF11" s="379">
        <f t="shared" ref="AF11:AF20" si="0">B11+81000</f>
        <v>7010091010</v>
      </c>
      <c r="AG11" s="392"/>
    </row>
    <row r="12" spans="1:34" ht="15" customHeight="1">
      <c r="A12" s="442" t="s">
        <v>400</v>
      </c>
      <c r="B12" s="246">
        <v>7010010020</v>
      </c>
      <c r="C12" s="246"/>
      <c r="D12" s="246">
        <f t="shared" ref="D12:D20" si="1">B12+1000</f>
        <v>7010011020</v>
      </c>
      <c r="E12" s="298"/>
      <c r="F12" s="246">
        <f t="shared" ref="F12:F20" si="2">B12+10000</f>
        <v>7010020020</v>
      </c>
      <c r="G12" s="302"/>
      <c r="H12" s="246">
        <f t="shared" ref="H12:H20" si="3">B12+11000</f>
        <v>7010021020</v>
      </c>
      <c r="I12" s="302"/>
      <c r="J12" s="379">
        <f t="shared" ref="J12:J20" si="4">B12+20000</f>
        <v>7010030020</v>
      </c>
      <c r="K12" s="302"/>
      <c r="L12" s="379">
        <f t="shared" ref="L12:L20" si="5">B12+21000</f>
        <v>7010031020</v>
      </c>
      <c r="M12" s="303"/>
      <c r="N12" s="379">
        <f t="shared" ref="N12:N20" si="6">B12+30000</f>
        <v>7010040020</v>
      </c>
      <c r="O12" s="383"/>
      <c r="P12" s="379">
        <f t="shared" ref="P12:P20" si="7">B12+31000</f>
        <v>7010041020</v>
      </c>
      <c r="Q12" s="304"/>
      <c r="R12" s="379">
        <f t="shared" ref="R12:R20" si="8">B12+40000</f>
        <v>7010050020</v>
      </c>
      <c r="S12" s="392"/>
      <c r="T12" s="379">
        <f t="shared" ref="T12:T20" si="9">B12+41000</f>
        <v>7010051020</v>
      </c>
      <c r="U12" s="388"/>
      <c r="V12" s="379">
        <f t="shared" ref="V12:V20" si="10">B12+50000</f>
        <v>7010060020</v>
      </c>
      <c r="W12" s="383"/>
      <c r="X12" s="379">
        <f t="shared" ref="X12:X20" si="11">B12+51000</f>
        <v>7010061020</v>
      </c>
      <c r="Y12" s="305"/>
      <c r="Z12" s="379">
        <f t="shared" ref="Z12:Z20" si="12">B12+60000</f>
        <v>7010070020</v>
      </c>
      <c r="AA12" s="383"/>
      <c r="AB12" s="379">
        <f t="shared" ref="AB12:AB20" si="13">B12+61000</f>
        <v>7010071020</v>
      </c>
      <c r="AC12" s="304"/>
      <c r="AD12" s="379">
        <f t="shared" ref="AD12:AD20" si="14">B12+80000</f>
        <v>7010090020</v>
      </c>
      <c r="AE12" s="392"/>
      <c r="AF12" s="379">
        <f t="shared" si="0"/>
        <v>7010091020</v>
      </c>
      <c r="AG12" s="392"/>
    </row>
    <row r="13" spans="1:34" ht="15" customHeight="1">
      <c r="A13" s="443" t="s">
        <v>401</v>
      </c>
      <c r="B13" s="246">
        <v>7010010030</v>
      </c>
      <c r="C13" s="246"/>
      <c r="D13" s="246">
        <f t="shared" si="1"/>
        <v>7010011030</v>
      </c>
      <c r="E13" s="298"/>
      <c r="F13" s="246">
        <f t="shared" si="2"/>
        <v>7010020030</v>
      </c>
      <c r="G13" s="246"/>
      <c r="H13" s="246">
        <f t="shared" si="3"/>
        <v>7010021030</v>
      </c>
      <c r="I13" s="246"/>
      <c r="J13" s="379">
        <f t="shared" si="4"/>
        <v>7010030030</v>
      </c>
      <c r="K13" s="379"/>
      <c r="L13" s="379">
        <f t="shared" si="5"/>
        <v>7010031030</v>
      </c>
      <c r="M13" s="306"/>
      <c r="N13" s="379">
        <f t="shared" si="6"/>
        <v>7010040030</v>
      </c>
      <c r="O13" s="379"/>
      <c r="P13" s="379">
        <f t="shared" si="7"/>
        <v>7010041030</v>
      </c>
      <c r="Q13" s="306"/>
      <c r="R13" s="379">
        <f t="shared" si="8"/>
        <v>7010050030</v>
      </c>
      <c r="S13" s="392"/>
      <c r="T13" s="379">
        <f t="shared" si="9"/>
        <v>7010051030</v>
      </c>
      <c r="U13" s="388"/>
      <c r="V13" s="379">
        <f t="shared" si="10"/>
        <v>7010060030</v>
      </c>
      <c r="W13" s="379"/>
      <c r="X13" s="379">
        <f t="shared" si="11"/>
        <v>7010061030</v>
      </c>
      <c r="Y13" s="306"/>
      <c r="Z13" s="379">
        <f t="shared" si="12"/>
        <v>7010070030</v>
      </c>
      <c r="AA13" s="379"/>
      <c r="AB13" s="379">
        <f t="shared" si="13"/>
        <v>7010071030</v>
      </c>
      <c r="AC13" s="307"/>
      <c r="AD13" s="379">
        <f t="shared" si="14"/>
        <v>7010090030</v>
      </c>
      <c r="AE13" s="392"/>
      <c r="AF13" s="379">
        <f t="shared" si="0"/>
        <v>7010091030</v>
      </c>
      <c r="AG13" s="392"/>
    </row>
    <row r="14" spans="1:34" ht="15" customHeight="1">
      <c r="A14" s="444" t="s">
        <v>402</v>
      </c>
      <c r="B14" s="246">
        <v>7010010040</v>
      </c>
      <c r="C14" s="246"/>
      <c r="D14" s="246">
        <f t="shared" si="1"/>
        <v>7010011040</v>
      </c>
      <c r="E14" s="298"/>
      <c r="F14" s="246">
        <f t="shared" si="2"/>
        <v>7010020040</v>
      </c>
      <c r="G14" s="246"/>
      <c r="H14" s="246">
        <f t="shared" si="3"/>
        <v>7010021040</v>
      </c>
      <c r="I14" s="246"/>
      <c r="J14" s="379">
        <f t="shared" si="4"/>
        <v>7010030040</v>
      </c>
      <c r="K14" s="379"/>
      <c r="L14" s="379">
        <f t="shared" si="5"/>
        <v>7010031040</v>
      </c>
      <c r="M14" s="306"/>
      <c r="N14" s="379">
        <f t="shared" si="6"/>
        <v>7010040040</v>
      </c>
      <c r="O14" s="379"/>
      <c r="P14" s="379">
        <f t="shared" si="7"/>
        <v>7010041040</v>
      </c>
      <c r="Q14" s="306"/>
      <c r="R14" s="379">
        <f t="shared" si="8"/>
        <v>7010050040</v>
      </c>
      <c r="S14" s="392"/>
      <c r="T14" s="379">
        <f t="shared" si="9"/>
        <v>7010051040</v>
      </c>
      <c r="U14" s="388"/>
      <c r="V14" s="379">
        <f t="shared" si="10"/>
        <v>7010060040</v>
      </c>
      <c r="W14" s="379"/>
      <c r="X14" s="379">
        <f t="shared" si="11"/>
        <v>7010061040</v>
      </c>
      <c r="Y14" s="306"/>
      <c r="Z14" s="379">
        <f t="shared" si="12"/>
        <v>7010070040</v>
      </c>
      <c r="AA14" s="379"/>
      <c r="AB14" s="379">
        <f t="shared" si="13"/>
        <v>7010071040</v>
      </c>
      <c r="AC14" s="307"/>
      <c r="AD14" s="379">
        <f t="shared" si="14"/>
        <v>7010090040</v>
      </c>
      <c r="AE14" s="392"/>
      <c r="AF14" s="379">
        <f t="shared" si="0"/>
        <v>7010091040</v>
      </c>
      <c r="AG14" s="392"/>
    </row>
    <row r="15" spans="1:34" ht="15" customHeight="1">
      <c r="A15" s="444" t="s">
        <v>403</v>
      </c>
      <c r="B15" s="246">
        <v>7010010050</v>
      </c>
      <c r="C15" s="246"/>
      <c r="D15" s="246">
        <f t="shared" si="1"/>
        <v>7010011050</v>
      </c>
      <c r="E15" s="298"/>
      <c r="F15" s="246">
        <f t="shared" si="2"/>
        <v>7010020050</v>
      </c>
      <c r="G15" s="246"/>
      <c r="H15" s="246">
        <f t="shared" si="3"/>
        <v>7010021050</v>
      </c>
      <c r="I15" s="246"/>
      <c r="J15" s="379">
        <f t="shared" si="4"/>
        <v>7010030050</v>
      </c>
      <c r="K15" s="379"/>
      <c r="L15" s="379">
        <f t="shared" si="5"/>
        <v>7010031050</v>
      </c>
      <c r="M15" s="308"/>
      <c r="N15" s="379">
        <f t="shared" si="6"/>
        <v>7010040050</v>
      </c>
      <c r="O15" s="379"/>
      <c r="P15" s="379">
        <f t="shared" si="7"/>
        <v>7010041050</v>
      </c>
      <c r="Q15" s="308"/>
      <c r="R15" s="379">
        <f t="shared" si="8"/>
        <v>7010050050</v>
      </c>
      <c r="S15" s="392"/>
      <c r="T15" s="379">
        <f t="shared" si="9"/>
        <v>7010051050</v>
      </c>
      <c r="U15" s="388"/>
      <c r="V15" s="379">
        <f t="shared" si="10"/>
        <v>7010060050</v>
      </c>
      <c r="W15" s="379"/>
      <c r="X15" s="379">
        <f t="shared" si="11"/>
        <v>7010061050</v>
      </c>
      <c r="Y15" s="308"/>
      <c r="Z15" s="379">
        <f t="shared" si="12"/>
        <v>7010070050</v>
      </c>
      <c r="AA15" s="379"/>
      <c r="AB15" s="379">
        <f t="shared" si="13"/>
        <v>7010071050</v>
      </c>
      <c r="AC15" s="309"/>
      <c r="AD15" s="379">
        <f t="shared" si="14"/>
        <v>7010090050</v>
      </c>
      <c r="AE15" s="392"/>
      <c r="AF15" s="379">
        <f t="shared" si="0"/>
        <v>7010091050</v>
      </c>
      <c r="AG15" s="392"/>
      <c r="AH15" s="218"/>
    </row>
    <row r="16" spans="1:34" ht="15" customHeight="1">
      <c r="A16" s="444" t="s">
        <v>404</v>
      </c>
      <c r="B16" s="246">
        <v>7010010060</v>
      </c>
      <c r="C16" s="246"/>
      <c r="D16" s="246">
        <f t="shared" si="1"/>
        <v>7010011060</v>
      </c>
      <c r="E16" s="298"/>
      <c r="F16" s="246">
        <f t="shared" si="2"/>
        <v>7010020060</v>
      </c>
      <c r="G16" s="299"/>
      <c r="H16" s="246">
        <f t="shared" si="3"/>
        <v>7010021060</v>
      </c>
      <c r="I16" s="299"/>
      <c r="J16" s="379">
        <f t="shared" si="4"/>
        <v>7010030060</v>
      </c>
      <c r="K16" s="379"/>
      <c r="L16" s="379">
        <f t="shared" si="5"/>
        <v>7010031060</v>
      </c>
      <c r="M16" s="300"/>
      <c r="N16" s="379">
        <f t="shared" si="6"/>
        <v>7010040060</v>
      </c>
      <c r="O16" s="379"/>
      <c r="P16" s="379">
        <f t="shared" si="7"/>
        <v>7010041060</v>
      </c>
      <c r="Q16" s="388"/>
      <c r="R16" s="379">
        <f t="shared" si="8"/>
        <v>7010050060</v>
      </c>
      <c r="S16" s="392"/>
      <c r="T16" s="379">
        <f t="shared" si="9"/>
        <v>7010051060</v>
      </c>
      <c r="U16" s="388"/>
      <c r="V16" s="379">
        <f t="shared" si="10"/>
        <v>7010060060</v>
      </c>
      <c r="W16" s="379"/>
      <c r="X16" s="379">
        <f t="shared" si="11"/>
        <v>7010061060</v>
      </c>
      <c r="Y16" s="388"/>
      <c r="Z16" s="379">
        <f t="shared" si="12"/>
        <v>7010070060</v>
      </c>
      <c r="AA16" s="379"/>
      <c r="AB16" s="379">
        <f t="shared" si="13"/>
        <v>7010071060</v>
      </c>
      <c r="AC16" s="388"/>
      <c r="AD16" s="379">
        <f t="shared" si="14"/>
        <v>7010090060</v>
      </c>
      <c r="AE16" s="392"/>
      <c r="AF16" s="379">
        <f t="shared" si="0"/>
        <v>7010091060</v>
      </c>
      <c r="AG16" s="392"/>
    </row>
    <row r="17" spans="1:34" ht="15" customHeight="1">
      <c r="A17" s="441" t="s">
        <v>405</v>
      </c>
      <c r="B17" s="246">
        <v>7010010070</v>
      </c>
      <c r="C17" s="246"/>
      <c r="D17" s="246">
        <f t="shared" si="1"/>
        <v>7010011070</v>
      </c>
      <c r="E17" s="298"/>
      <c r="F17" s="246">
        <f t="shared" si="2"/>
        <v>7010020070</v>
      </c>
      <c r="G17" s="299"/>
      <c r="H17" s="246">
        <f t="shared" si="3"/>
        <v>7010021070</v>
      </c>
      <c r="I17" s="299"/>
      <c r="J17" s="379">
        <f t="shared" si="4"/>
        <v>7010030070</v>
      </c>
      <c r="K17" s="418"/>
      <c r="L17" s="379">
        <f t="shared" si="5"/>
        <v>7010031070</v>
      </c>
      <c r="M17" s="300"/>
      <c r="N17" s="379">
        <f t="shared" si="6"/>
        <v>7010040070</v>
      </c>
      <c r="O17" s="379"/>
      <c r="P17" s="379">
        <f t="shared" si="7"/>
        <v>7010041070</v>
      </c>
      <c r="Q17" s="388"/>
      <c r="R17" s="379">
        <f t="shared" si="8"/>
        <v>7010050070</v>
      </c>
      <c r="S17" s="392"/>
      <c r="T17" s="379">
        <f t="shared" si="9"/>
        <v>7010051070</v>
      </c>
      <c r="U17" s="388"/>
      <c r="V17" s="379">
        <f t="shared" si="10"/>
        <v>7010060070</v>
      </c>
      <c r="W17" s="379"/>
      <c r="X17" s="379">
        <f t="shared" si="11"/>
        <v>7010061070</v>
      </c>
      <c r="Y17" s="388"/>
      <c r="Z17" s="379">
        <f t="shared" si="12"/>
        <v>7010070070</v>
      </c>
      <c r="AA17" s="379"/>
      <c r="AB17" s="379">
        <f t="shared" si="13"/>
        <v>7010071070</v>
      </c>
      <c r="AC17" s="388"/>
      <c r="AD17" s="379">
        <f t="shared" si="14"/>
        <v>7010090070</v>
      </c>
      <c r="AE17" s="392"/>
      <c r="AF17" s="379">
        <f t="shared" si="0"/>
        <v>7010091070</v>
      </c>
      <c r="AG17" s="392"/>
    </row>
    <row r="18" spans="1:34" s="217" customFormat="1" ht="22.15" customHeight="1">
      <c r="A18" s="771" t="s">
        <v>725</v>
      </c>
      <c r="B18" s="379">
        <v>7010010080</v>
      </c>
      <c r="C18" s="379"/>
      <c r="D18" s="379">
        <f t="shared" si="1"/>
        <v>7010011080</v>
      </c>
      <c r="E18" s="388"/>
      <c r="F18" s="379">
        <f t="shared" si="2"/>
        <v>7010020080</v>
      </c>
      <c r="G18" s="418"/>
      <c r="H18" s="379">
        <f t="shared" si="3"/>
        <v>7010021080</v>
      </c>
      <c r="I18" s="418"/>
      <c r="J18" s="379">
        <f t="shared" si="4"/>
        <v>7010030080</v>
      </c>
      <c r="K18" s="418"/>
      <c r="L18" s="379">
        <f t="shared" si="5"/>
        <v>7010031080</v>
      </c>
      <c r="M18" s="300"/>
      <c r="N18" s="379">
        <f t="shared" si="6"/>
        <v>7010040080</v>
      </c>
      <c r="O18" s="379"/>
      <c r="P18" s="379">
        <f t="shared" si="7"/>
        <v>7010041080</v>
      </c>
      <c r="Q18" s="388"/>
      <c r="R18" s="379">
        <f t="shared" si="8"/>
        <v>7010050080</v>
      </c>
      <c r="S18" s="392"/>
      <c r="T18" s="379">
        <f t="shared" si="9"/>
        <v>7010051080</v>
      </c>
      <c r="U18" s="388"/>
      <c r="V18" s="379">
        <f t="shared" si="10"/>
        <v>7010060080</v>
      </c>
      <c r="W18" s="379"/>
      <c r="X18" s="379">
        <f t="shared" si="11"/>
        <v>7010061080</v>
      </c>
      <c r="Y18" s="388"/>
      <c r="Z18" s="379">
        <f t="shared" si="12"/>
        <v>7010070080</v>
      </c>
      <c r="AA18" s="379"/>
      <c r="AB18" s="379">
        <f t="shared" si="13"/>
        <v>7010071080</v>
      </c>
      <c r="AC18" s="388"/>
      <c r="AD18" s="379">
        <f t="shared" si="14"/>
        <v>7010090080</v>
      </c>
      <c r="AE18" s="392"/>
      <c r="AF18" s="379">
        <f t="shared" si="0"/>
        <v>7010091080</v>
      </c>
      <c r="AG18" s="392"/>
    </row>
    <row r="19" spans="1:34" s="217" customFormat="1" ht="22.15" customHeight="1">
      <c r="A19" s="652" t="s">
        <v>406</v>
      </c>
      <c r="B19" s="379">
        <v>7010010090</v>
      </c>
      <c r="C19" s="379"/>
      <c r="D19" s="379">
        <f t="shared" si="1"/>
        <v>7010011090</v>
      </c>
      <c r="E19" s="388"/>
      <c r="F19" s="379">
        <f t="shared" si="2"/>
        <v>7010020090</v>
      </c>
      <c r="G19" s="302"/>
      <c r="H19" s="379">
        <f t="shared" si="3"/>
        <v>7010021090</v>
      </c>
      <c r="I19" s="302"/>
      <c r="J19" s="379">
        <f t="shared" si="4"/>
        <v>7010030090</v>
      </c>
      <c r="K19" s="302"/>
      <c r="L19" s="379">
        <f t="shared" si="5"/>
        <v>7010031090</v>
      </c>
      <c r="M19" s="303"/>
      <c r="N19" s="379">
        <f t="shared" si="6"/>
        <v>7010040090</v>
      </c>
      <c r="O19" s="383"/>
      <c r="P19" s="379">
        <f t="shared" si="7"/>
        <v>7010041090</v>
      </c>
      <c r="Q19" s="304"/>
      <c r="R19" s="379">
        <f t="shared" si="8"/>
        <v>7010050090</v>
      </c>
      <c r="S19" s="392"/>
      <c r="T19" s="379">
        <f t="shared" si="9"/>
        <v>7010051090</v>
      </c>
      <c r="U19" s="388"/>
      <c r="V19" s="379">
        <f t="shared" si="10"/>
        <v>7010060090</v>
      </c>
      <c r="W19" s="383"/>
      <c r="X19" s="379">
        <f t="shared" si="11"/>
        <v>7010061090</v>
      </c>
      <c r="Y19" s="304"/>
      <c r="Z19" s="379">
        <f t="shared" si="12"/>
        <v>7010070090</v>
      </c>
      <c r="AA19" s="383"/>
      <c r="AB19" s="379">
        <f t="shared" si="13"/>
        <v>7010071090</v>
      </c>
      <c r="AC19" s="304"/>
      <c r="AD19" s="379">
        <f t="shared" si="14"/>
        <v>7010090090</v>
      </c>
      <c r="AE19" s="392"/>
      <c r="AF19" s="379">
        <f t="shared" si="0"/>
        <v>7010091090</v>
      </c>
      <c r="AG19" s="392"/>
    </row>
    <row r="20" spans="1:34" s="217" customFormat="1" ht="15" customHeight="1">
      <c r="A20" s="445" t="s">
        <v>110</v>
      </c>
      <c r="B20" s="379">
        <v>7010010100</v>
      </c>
      <c r="C20" s="379"/>
      <c r="D20" s="379">
        <f t="shared" si="1"/>
        <v>7010011100</v>
      </c>
      <c r="E20" s="388"/>
      <c r="F20" s="379">
        <f t="shared" si="2"/>
        <v>7010020100</v>
      </c>
      <c r="G20" s="302"/>
      <c r="H20" s="379">
        <f t="shared" si="3"/>
        <v>7010021100</v>
      </c>
      <c r="I20" s="302"/>
      <c r="J20" s="379">
        <f t="shared" si="4"/>
        <v>7010030100</v>
      </c>
      <c r="K20" s="302"/>
      <c r="L20" s="379">
        <f t="shared" si="5"/>
        <v>7010031100</v>
      </c>
      <c r="M20" s="303"/>
      <c r="N20" s="379">
        <f t="shared" si="6"/>
        <v>7010040100</v>
      </c>
      <c r="O20" s="383"/>
      <c r="P20" s="379">
        <f t="shared" si="7"/>
        <v>7010041100</v>
      </c>
      <c r="Q20" s="304"/>
      <c r="R20" s="379">
        <f t="shared" si="8"/>
        <v>7010050100</v>
      </c>
      <c r="S20" s="392"/>
      <c r="T20" s="379">
        <f t="shared" si="9"/>
        <v>7010051100</v>
      </c>
      <c r="U20" s="388"/>
      <c r="V20" s="379">
        <f t="shared" si="10"/>
        <v>7010060100</v>
      </c>
      <c r="W20" s="383"/>
      <c r="X20" s="379">
        <f t="shared" si="11"/>
        <v>7010061100</v>
      </c>
      <c r="Y20" s="304"/>
      <c r="Z20" s="379">
        <f t="shared" si="12"/>
        <v>7010070100</v>
      </c>
      <c r="AA20" s="383"/>
      <c r="AB20" s="379">
        <f t="shared" si="13"/>
        <v>7010071100</v>
      </c>
      <c r="AC20" s="304"/>
      <c r="AD20" s="379">
        <f t="shared" si="14"/>
        <v>7010090100</v>
      </c>
      <c r="AE20" s="392"/>
      <c r="AF20" s="379">
        <f t="shared" si="0"/>
        <v>7010091100</v>
      </c>
      <c r="AG20" s="392"/>
      <c r="AH20" s="219" t="s">
        <v>32</v>
      </c>
    </row>
    <row r="21" spans="1:34" s="217" customFormat="1" ht="15" customHeight="1">
      <c r="A21" s="651" t="s">
        <v>521</v>
      </c>
      <c r="B21" s="220"/>
      <c r="C21" s="220"/>
      <c r="D21" s="220"/>
      <c r="E21" s="221"/>
      <c r="F21" s="220"/>
      <c r="G21" s="220"/>
      <c r="H21" s="220"/>
      <c r="I21" s="220"/>
      <c r="J21" s="220"/>
      <c r="K21" s="220"/>
      <c r="L21" s="220"/>
      <c r="M21" s="221"/>
      <c r="N21" s="220"/>
      <c r="O21" s="220"/>
      <c r="P21" s="220"/>
      <c r="Q21" s="221"/>
      <c r="R21" s="220"/>
      <c r="S21" s="220"/>
      <c r="T21" s="220"/>
      <c r="U21" s="221"/>
      <c r="V21" s="220"/>
      <c r="W21" s="220"/>
      <c r="X21" s="220"/>
      <c r="Y21" s="221"/>
      <c r="Z21" s="220"/>
      <c r="AA21" s="220"/>
      <c r="AB21" s="220"/>
      <c r="AC21" s="221"/>
      <c r="AD21" s="379">
        <v>7010090910</v>
      </c>
      <c r="AE21" s="379"/>
      <c r="AF21" s="379">
        <v>7010091910</v>
      </c>
      <c r="AG21" s="388"/>
      <c r="AH21" s="219" t="s">
        <v>35</v>
      </c>
    </row>
    <row r="22" spans="1:34" ht="15" customHeight="1">
      <c r="A22" s="595" t="s">
        <v>522</v>
      </c>
      <c r="B22" s="222"/>
      <c r="C22" s="222"/>
      <c r="D22" s="222"/>
      <c r="E22" s="223"/>
      <c r="F22" s="222"/>
      <c r="G22" s="222"/>
      <c r="H22" s="222"/>
      <c r="I22" s="222"/>
      <c r="J22" s="222"/>
      <c r="K22" s="222"/>
      <c r="L22" s="222"/>
      <c r="M22" s="223"/>
      <c r="N22" s="222"/>
      <c r="O22" s="222"/>
      <c r="P22" s="222"/>
      <c r="Q22" s="223"/>
      <c r="R22" s="222"/>
      <c r="S22" s="222"/>
      <c r="T22" s="222"/>
      <c r="U22" s="223"/>
      <c r="V22" s="222"/>
      <c r="W22" s="222"/>
      <c r="X22" s="222"/>
      <c r="Y22" s="223"/>
      <c r="Z22" s="222"/>
      <c r="AA22" s="222"/>
      <c r="AB22" s="222"/>
      <c r="AC22" s="224" t="s">
        <v>407</v>
      </c>
      <c r="AD22" s="379">
        <v>7010090920</v>
      </c>
      <c r="AE22" s="392"/>
      <c r="AF22" s="379">
        <v>7010091920</v>
      </c>
      <c r="AG22" s="392"/>
    </row>
    <row r="23" spans="1:34" ht="14.1" customHeight="1">
      <c r="A23" s="225"/>
      <c r="B23" s="225"/>
      <c r="C23" s="225"/>
      <c r="D23" s="225"/>
      <c r="E23" s="213"/>
      <c r="F23" s="225"/>
      <c r="G23" s="225"/>
      <c r="H23" s="225"/>
      <c r="I23" s="225"/>
      <c r="J23" s="225"/>
      <c r="K23" s="225"/>
      <c r="L23" s="225"/>
      <c r="N23" s="225"/>
      <c r="O23" s="225"/>
      <c r="P23" s="225"/>
      <c r="R23" s="225"/>
      <c r="S23" s="225"/>
      <c r="T23" s="225"/>
      <c r="V23" s="225"/>
      <c r="W23" s="225"/>
      <c r="X23" s="225"/>
      <c r="Z23" s="225"/>
      <c r="AA23" s="225"/>
      <c r="AB23" s="225"/>
      <c r="AD23" s="225"/>
      <c r="AE23" s="225"/>
      <c r="AF23" s="225"/>
    </row>
    <row r="24" spans="1:34" ht="14.1" customHeight="1">
      <c r="A24" s="226" t="s">
        <v>454</v>
      </c>
      <c r="B24" s="227"/>
      <c r="C24" s="227"/>
      <c r="D24" s="227"/>
      <c r="F24" s="227"/>
      <c r="G24" s="227"/>
      <c r="H24" s="227"/>
      <c r="I24" s="227"/>
      <c r="J24" s="227"/>
      <c r="K24" s="227"/>
      <c r="L24" s="227"/>
      <c r="N24" s="227"/>
      <c r="O24" s="227"/>
      <c r="P24" s="227"/>
      <c r="R24" s="227"/>
      <c r="S24" s="227"/>
      <c r="T24" s="227"/>
      <c r="V24" s="227"/>
      <c r="W24" s="227"/>
      <c r="X24" s="227"/>
      <c r="Z24" s="227"/>
      <c r="AA24" s="227"/>
      <c r="AB24" s="227"/>
      <c r="AD24" s="227"/>
      <c r="AE24" s="227"/>
      <c r="AF24" s="227"/>
    </row>
    <row r="25" spans="1:34" ht="14.1" customHeight="1">
      <c r="A25" s="226" t="s">
        <v>726</v>
      </c>
      <c r="B25" s="227"/>
      <c r="C25" s="227"/>
      <c r="D25" s="227"/>
      <c r="F25" s="227"/>
      <c r="G25" s="227"/>
      <c r="H25" s="227"/>
      <c r="I25" s="227"/>
      <c r="J25" s="227"/>
      <c r="K25" s="227"/>
      <c r="L25" s="227"/>
      <c r="N25" s="227"/>
      <c r="O25" s="227"/>
      <c r="P25" s="227"/>
      <c r="R25" s="227"/>
      <c r="S25" s="227"/>
      <c r="T25" s="227"/>
      <c r="V25" s="227"/>
      <c r="W25" s="227"/>
      <c r="X25" s="227"/>
      <c r="Z25" s="227"/>
      <c r="AA25" s="227"/>
      <c r="AB25" s="227"/>
      <c r="AD25" s="227"/>
      <c r="AE25" s="227"/>
      <c r="AF25" s="227"/>
    </row>
    <row r="26" spans="1:34" ht="14.1" customHeight="1">
      <c r="A26" s="226" t="s">
        <v>727</v>
      </c>
      <c r="B26" s="227"/>
      <c r="C26" s="227"/>
      <c r="D26" s="227"/>
      <c r="F26" s="227"/>
      <c r="G26" s="227"/>
      <c r="H26" s="227"/>
      <c r="I26" s="227"/>
      <c r="J26" s="227"/>
      <c r="K26" s="227"/>
      <c r="L26" s="227"/>
      <c r="N26" s="227"/>
      <c r="O26" s="227"/>
      <c r="P26" s="227"/>
      <c r="R26" s="227"/>
      <c r="S26" s="227"/>
      <c r="T26" s="227"/>
      <c r="V26" s="227"/>
      <c r="W26" s="227"/>
      <c r="X26" s="227"/>
      <c r="Z26" s="227"/>
      <c r="AA26" s="227"/>
      <c r="AB26" s="227"/>
      <c r="AD26" s="227"/>
      <c r="AE26" s="227"/>
      <c r="AF26" s="227"/>
    </row>
    <row r="27" spans="1:34" ht="14.1" customHeight="1">
      <c r="A27" s="226" t="s">
        <v>728</v>
      </c>
      <c r="B27" s="227"/>
      <c r="C27" s="227"/>
      <c r="D27" s="227"/>
      <c r="F27" s="227"/>
      <c r="G27" s="227"/>
      <c r="H27" s="227"/>
      <c r="I27" s="227"/>
      <c r="J27" s="227"/>
      <c r="K27" s="227"/>
      <c r="L27" s="227"/>
      <c r="N27" s="227"/>
      <c r="O27" s="227"/>
      <c r="P27" s="227"/>
      <c r="R27" s="227"/>
      <c r="S27" s="227"/>
      <c r="T27" s="227"/>
      <c r="V27" s="227"/>
      <c r="W27" s="227"/>
      <c r="X27" s="227"/>
      <c r="Z27" s="227"/>
      <c r="AA27" s="227"/>
      <c r="AB27" s="227"/>
      <c r="AD27" s="227"/>
      <c r="AE27" s="227"/>
      <c r="AF27" s="227"/>
      <c r="AG27" s="728" t="s">
        <v>690</v>
      </c>
    </row>
    <row r="28" spans="1:34" ht="14.1" customHeight="1">
      <c r="A28" s="227"/>
      <c r="B28" s="227"/>
      <c r="C28" s="227"/>
      <c r="D28" s="227"/>
      <c r="F28" s="227"/>
      <c r="G28" s="227"/>
      <c r="H28" s="227"/>
      <c r="I28" s="227"/>
      <c r="J28" s="227"/>
      <c r="K28" s="227"/>
      <c r="L28" s="227"/>
      <c r="N28" s="227"/>
      <c r="O28" s="227"/>
      <c r="P28" s="227"/>
      <c r="R28" s="227"/>
      <c r="S28" s="227"/>
      <c r="T28" s="227"/>
      <c r="V28" s="227"/>
      <c r="W28" s="227"/>
      <c r="X28" s="227"/>
      <c r="Z28" s="227"/>
      <c r="AA28" s="227"/>
      <c r="AB28" s="227"/>
      <c r="AD28" s="227"/>
      <c r="AE28" s="227"/>
      <c r="AF28" s="227"/>
      <c r="AG28" s="38" t="s">
        <v>408</v>
      </c>
    </row>
    <row r="29" spans="1:34" ht="14.1" customHeight="1">
      <c r="A29" s="227"/>
      <c r="B29" s="227"/>
      <c r="C29" s="227"/>
      <c r="D29" s="227"/>
      <c r="F29" s="227"/>
      <c r="G29" s="227"/>
      <c r="H29" s="227"/>
      <c r="I29" s="227"/>
      <c r="J29" s="227"/>
      <c r="K29" s="227"/>
      <c r="L29" s="227"/>
      <c r="N29" s="227"/>
      <c r="O29" s="227"/>
      <c r="P29" s="227"/>
      <c r="R29" s="227"/>
      <c r="S29" s="227"/>
      <c r="T29" s="227"/>
      <c r="V29" s="227"/>
      <c r="W29" s="227"/>
      <c r="X29" s="227"/>
      <c r="Z29" s="227"/>
      <c r="AA29" s="227"/>
      <c r="AB29" s="227"/>
      <c r="AD29" s="227"/>
      <c r="AE29" s="227"/>
      <c r="AF29" s="227"/>
    </row>
    <row r="30" spans="1:34" ht="14.1" customHeight="1">
      <c r="A30" s="227"/>
      <c r="B30" s="227"/>
      <c r="C30" s="227"/>
      <c r="D30" s="227"/>
      <c r="F30" s="227"/>
      <c r="G30" s="227"/>
      <c r="H30" s="227"/>
      <c r="I30" s="227"/>
      <c r="J30" s="227"/>
      <c r="K30" s="227"/>
      <c r="L30" s="227"/>
      <c r="N30" s="227"/>
      <c r="O30" s="227"/>
      <c r="P30" s="227"/>
      <c r="R30" s="227"/>
      <c r="S30" s="227"/>
      <c r="T30" s="227"/>
      <c r="V30" s="227"/>
      <c r="W30" s="227"/>
      <c r="X30" s="227"/>
      <c r="Z30" s="227"/>
      <c r="AA30" s="227"/>
      <c r="AB30" s="227"/>
      <c r="AD30" s="227"/>
      <c r="AE30" s="227"/>
      <c r="AF30" s="227"/>
    </row>
    <row r="31" spans="1:34" ht="14.1" customHeight="1">
      <c r="A31" s="227"/>
      <c r="B31" s="227"/>
      <c r="C31" s="227"/>
      <c r="D31" s="227"/>
      <c r="F31" s="227"/>
      <c r="G31" s="227"/>
      <c r="H31" s="227"/>
      <c r="I31" s="227"/>
      <c r="J31" s="227"/>
      <c r="K31" s="227"/>
      <c r="L31" s="227"/>
      <c r="N31" s="227"/>
      <c r="O31" s="227"/>
      <c r="P31" s="227"/>
      <c r="R31" s="227"/>
      <c r="S31" s="227"/>
      <c r="T31" s="227"/>
      <c r="V31" s="227"/>
      <c r="W31" s="227"/>
      <c r="X31" s="227"/>
      <c r="Z31" s="227"/>
      <c r="AA31" s="227"/>
      <c r="AB31" s="227"/>
      <c r="AD31" s="227"/>
      <c r="AE31" s="227"/>
      <c r="AF31" s="227"/>
    </row>
    <row r="32" spans="1:34" ht="14.1" customHeight="1">
      <c r="A32" s="227"/>
      <c r="B32" s="227"/>
      <c r="C32" s="227"/>
      <c r="D32" s="227"/>
      <c r="F32" s="227"/>
      <c r="G32" s="227"/>
      <c r="H32" s="227"/>
      <c r="I32" s="227"/>
      <c r="J32" s="227"/>
      <c r="K32" s="227"/>
      <c r="L32" s="227"/>
      <c r="N32" s="227"/>
      <c r="O32" s="227"/>
      <c r="P32" s="227"/>
      <c r="R32" s="227"/>
      <c r="S32" s="227"/>
      <c r="T32" s="227"/>
      <c r="V32" s="227"/>
      <c r="W32" s="227"/>
      <c r="X32" s="227"/>
      <c r="Z32" s="227"/>
      <c r="AA32" s="227"/>
      <c r="AB32" s="227"/>
      <c r="AD32" s="227"/>
      <c r="AE32" s="227"/>
      <c r="AF32" s="227"/>
    </row>
    <row r="33" spans="1:33" ht="14.1" customHeight="1">
      <c r="A33" s="228"/>
      <c r="B33" s="228"/>
      <c r="C33" s="228"/>
      <c r="D33" s="228"/>
      <c r="F33" s="228"/>
      <c r="G33" s="228"/>
      <c r="H33" s="228"/>
      <c r="I33" s="228"/>
      <c r="J33" s="228"/>
      <c r="K33" s="228"/>
      <c r="L33" s="228"/>
      <c r="N33" s="228"/>
      <c r="O33" s="228"/>
      <c r="P33" s="228"/>
      <c r="R33" s="228"/>
      <c r="S33" s="228"/>
      <c r="T33" s="228"/>
      <c r="V33" s="228"/>
      <c r="W33" s="228"/>
      <c r="X33" s="228"/>
      <c r="Z33" s="228"/>
      <c r="AA33" s="228"/>
      <c r="AB33" s="228"/>
      <c r="AC33" s="229"/>
      <c r="AD33" s="228"/>
      <c r="AE33" s="228"/>
      <c r="AF33" s="228"/>
    </row>
    <row r="34" spans="1:33" ht="14.1" customHeight="1">
      <c r="A34" s="230"/>
      <c r="B34" s="230"/>
      <c r="C34" s="230"/>
      <c r="D34" s="230"/>
      <c r="F34" s="230"/>
      <c r="G34" s="230"/>
      <c r="H34" s="230"/>
      <c r="I34" s="230"/>
      <c r="J34" s="230"/>
      <c r="K34" s="230"/>
      <c r="L34" s="230"/>
      <c r="N34" s="230"/>
      <c r="O34" s="230"/>
      <c r="P34" s="230"/>
      <c r="R34" s="230"/>
      <c r="S34" s="230"/>
      <c r="T34" s="230"/>
      <c r="V34" s="230"/>
      <c r="W34" s="230"/>
      <c r="X34" s="230"/>
      <c r="Z34" s="230"/>
      <c r="AA34" s="230"/>
      <c r="AB34" s="230"/>
      <c r="AD34" s="230"/>
      <c r="AE34" s="230"/>
      <c r="AF34" s="230"/>
      <c r="AG34" s="231"/>
    </row>
    <row r="35" spans="1:33">
      <c r="A35" s="230"/>
      <c r="B35" s="230"/>
      <c r="C35" s="230"/>
      <c r="D35" s="230"/>
      <c r="F35" s="230"/>
      <c r="G35" s="230"/>
      <c r="H35" s="230"/>
      <c r="I35" s="230"/>
      <c r="J35" s="230"/>
      <c r="K35" s="230"/>
      <c r="L35" s="230"/>
      <c r="N35" s="230"/>
      <c r="O35" s="230"/>
      <c r="P35" s="230"/>
      <c r="R35" s="230"/>
      <c r="S35" s="230"/>
      <c r="T35" s="230"/>
      <c r="V35" s="230"/>
      <c r="W35" s="230"/>
      <c r="X35" s="230"/>
      <c r="Z35" s="230"/>
      <c r="AA35" s="230"/>
      <c r="AB35" s="230"/>
      <c r="AD35" s="230"/>
      <c r="AE35" s="230"/>
      <c r="AF35" s="230"/>
      <c r="AG35" s="232"/>
    </row>
  </sheetData>
  <customSheetViews>
    <customSheetView guid="{7C10E70B-CA2F-4DD3-A65F-D2F324708369}" fitToPage="1" topLeftCell="J1">
      <selection activeCell="A2" sqref="A2:AG2"/>
      <pageMargins left="0.39370078740157483" right="0.39370078740157483" top="0.51181102362204722" bottom="0.51181102362204722" header="0.51181102362204722" footer="0.51181102362204722"/>
      <printOptions horizontalCentered="1"/>
      <pageSetup scale="32" firstPageNumber="10" orientation="landscape" horizontalDpi="4294967292" verticalDpi="300" r:id="rId1"/>
      <headerFooter alignWithMargins="0"/>
    </customSheetView>
    <customSheetView guid="{EE1933C6-8392-46A4-85D3-94F99845B8F8}" fitToPage="1">
      <pageMargins left="0.39370078740157483" right="0.39370078740157483" top="0.51181102362204722" bottom="0.51181102362204722" header="0.51181102362204722" footer="0.51181102362204722"/>
      <printOptions horizontalCentered="1"/>
      <pageSetup scale="32" firstPageNumber="10" orientation="landscape" horizontalDpi="4294967292" verticalDpi="300" r:id="rId2"/>
      <headerFooter alignWithMargins="0"/>
    </customSheetView>
    <customSheetView guid="{10071406-5415-425D-948E-2D821A4F8DEB}" fitToPage="1">
      <selection activeCell="A2" sqref="A2:AG2"/>
      <pageMargins left="0.39370078740157483" right="0.39370078740157483" top="0.51181102362204722" bottom="0.51181102362204722" header="0.51181102362204722" footer="0.51181102362204722"/>
      <printOptions horizontalCentered="1"/>
      <pageSetup scale="32" firstPageNumber="10" orientation="landscape" horizontalDpi="4294967292" verticalDpi="300" r:id="rId3"/>
      <headerFooter alignWithMargins="0"/>
    </customSheetView>
  </customSheetViews>
  <mergeCells count="28">
    <mergeCell ref="B10:C10"/>
    <mergeCell ref="D10:E10"/>
    <mergeCell ref="V10:W10"/>
    <mergeCell ref="X10:Y10"/>
    <mergeCell ref="Z10:AA10"/>
    <mergeCell ref="H10:I10"/>
    <mergeCell ref="J10:K10"/>
    <mergeCell ref="F10:G10"/>
    <mergeCell ref="L10:M10"/>
    <mergeCell ref="N10:O10"/>
    <mergeCell ref="AD10:AE10"/>
    <mergeCell ref="AF10:AG10"/>
    <mergeCell ref="P10:Q10"/>
    <mergeCell ref="R10:S10"/>
    <mergeCell ref="T10:U10"/>
    <mergeCell ref="AB10:AC10"/>
    <mergeCell ref="A4:AG4"/>
    <mergeCell ref="A5:AG5"/>
    <mergeCell ref="A7:AG7"/>
    <mergeCell ref="B9:E9"/>
    <mergeCell ref="F9:I9"/>
    <mergeCell ref="J9:M9"/>
    <mergeCell ref="N9:Q9"/>
    <mergeCell ref="R9:U9"/>
    <mergeCell ref="V9:Y9"/>
    <mergeCell ref="Z9:AC9"/>
    <mergeCell ref="AD9:AG9"/>
    <mergeCell ref="A6:AG6"/>
  </mergeCells>
  <printOptions horizontalCentered="1"/>
  <pageMargins left="0.39370078740157483" right="0.39370078740157483" top="0.39370078740157483" bottom="0.39370078740157483" header="0.39370078740157483" footer="0.39370078740157483"/>
  <pageSetup paperSize="5" scale="53" firstPageNumber="10" orientation="landscape" horizontalDpi="4294967292" verticalDpi="300"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31"/>
  <sheetViews>
    <sheetView showGridLines="0" workbookViewId="0">
      <selection activeCell="K33" sqref="K33"/>
    </sheetView>
  </sheetViews>
  <sheetFormatPr defaultRowHeight="15"/>
  <cols>
    <col min="1" max="1" width="13.7109375" customWidth="1"/>
    <col min="2" max="2" width="8.7109375" customWidth="1"/>
    <col min="3" max="3" width="12.7109375" customWidth="1"/>
    <col min="4" max="4" width="8.7109375" customWidth="1"/>
    <col min="5" max="5" width="12.7109375" customWidth="1"/>
    <col min="6" max="6" width="8.7109375" customWidth="1"/>
    <col min="7" max="7" width="12.7109375" customWidth="1"/>
    <col min="8" max="8" width="8.7109375" customWidth="1"/>
    <col min="9" max="9" width="12.7109375" customWidth="1"/>
    <col min="10" max="10" width="8.7109375" customWidth="1"/>
    <col min="11" max="11" width="12.7109375" customWidth="1"/>
    <col min="12" max="12" width="8.7109375" customWidth="1"/>
    <col min="13" max="13" width="12.7109375" customWidth="1"/>
    <col min="14" max="14" width="8.7109375" customWidth="1"/>
    <col min="15" max="15" width="12.7109375" customWidth="1"/>
    <col min="16" max="16" width="8.7109375" customWidth="1"/>
    <col min="17" max="17" width="12.7109375" customWidth="1"/>
  </cols>
  <sheetData>
    <row r="1" spans="1:17" ht="23.45" customHeight="1">
      <c r="Q1" s="450" t="s">
        <v>526</v>
      </c>
    </row>
    <row r="2" spans="1:17" s="397" customFormat="1" ht="27" customHeight="1">
      <c r="A2" s="486"/>
      <c r="B2" s="486"/>
      <c r="C2" s="486"/>
      <c r="D2" s="626"/>
      <c r="E2" s="486"/>
      <c r="F2" s="486"/>
      <c r="G2" s="486"/>
      <c r="H2" s="486"/>
      <c r="I2" s="486"/>
      <c r="J2" s="486"/>
      <c r="K2" s="486"/>
      <c r="L2" s="486"/>
      <c r="M2" s="486"/>
      <c r="N2" s="486"/>
      <c r="O2" s="486"/>
      <c r="P2" s="626"/>
      <c r="Q2" s="450"/>
    </row>
    <row r="3" spans="1:17" s="397" customFormat="1" ht="15.75">
      <c r="A3" s="479" t="s">
        <v>538</v>
      </c>
      <c r="B3" s="480"/>
      <c r="C3" s="480"/>
      <c r="D3" s="486"/>
      <c r="E3" s="486"/>
      <c r="F3" s="486"/>
      <c r="G3" s="486"/>
      <c r="H3" s="486"/>
      <c r="I3" s="486"/>
      <c r="J3" s="486"/>
      <c r="K3" s="486"/>
      <c r="L3" s="486"/>
      <c r="M3" s="486"/>
      <c r="N3" s="486"/>
      <c r="O3" s="486"/>
      <c r="P3" s="486"/>
      <c r="Q3" s="481" t="s">
        <v>536</v>
      </c>
    </row>
    <row r="4" spans="1:17">
      <c r="A4" s="789" t="s">
        <v>415</v>
      </c>
      <c r="B4" s="789"/>
      <c r="C4" s="789"/>
      <c r="D4" s="789"/>
      <c r="E4" s="789"/>
      <c r="F4" s="789"/>
      <c r="G4" s="789"/>
      <c r="H4" s="789"/>
      <c r="I4" s="789"/>
      <c r="J4" s="789"/>
      <c r="K4" s="789"/>
      <c r="L4" s="789"/>
      <c r="M4" s="789"/>
      <c r="N4" s="789"/>
      <c r="O4" s="789"/>
      <c r="P4" s="789"/>
      <c r="Q4" s="789"/>
    </row>
    <row r="5" spans="1:17" s="320" customFormat="1" ht="24" customHeight="1">
      <c r="A5" s="798" t="s">
        <v>533</v>
      </c>
      <c r="B5" s="798"/>
      <c r="C5" s="798"/>
      <c r="D5" s="798"/>
      <c r="E5" s="798"/>
      <c r="F5" s="798"/>
      <c r="G5" s="798"/>
      <c r="H5" s="798"/>
      <c r="I5" s="798"/>
      <c r="J5" s="798"/>
      <c r="K5" s="798"/>
      <c r="L5" s="798"/>
      <c r="M5" s="798"/>
      <c r="N5" s="798"/>
      <c r="O5" s="798"/>
      <c r="P5" s="798"/>
      <c r="Q5" s="798"/>
    </row>
    <row r="6" spans="1:17" s="320" customFormat="1" ht="24" customHeight="1">
      <c r="A6" s="799" t="s">
        <v>535</v>
      </c>
      <c r="B6" s="799"/>
      <c r="C6" s="799"/>
      <c r="D6" s="799"/>
      <c r="E6" s="799"/>
      <c r="F6" s="799"/>
      <c r="G6" s="799"/>
      <c r="H6" s="799"/>
      <c r="I6" s="799"/>
      <c r="J6" s="799"/>
      <c r="K6" s="799"/>
      <c r="L6" s="799"/>
      <c r="M6" s="799"/>
      <c r="N6" s="799"/>
      <c r="O6" s="799"/>
      <c r="P6" s="799"/>
      <c r="Q6" s="799"/>
    </row>
    <row r="7" spans="1:17" s="320" customFormat="1">
      <c r="A7" s="800" t="s">
        <v>3</v>
      </c>
      <c r="B7" s="800"/>
      <c r="C7" s="800"/>
      <c r="D7" s="800"/>
      <c r="E7" s="800"/>
      <c r="F7" s="800"/>
      <c r="G7" s="800"/>
      <c r="H7" s="800"/>
      <c r="I7" s="800"/>
      <c r="J7" s="800"/>
      <c r="K7" s="800"/>
      <c r="L7" s="800"/>
      <c r="M7" s="800"/>
      <c r="N7" s="800"/>
      <c r="O7" s="800"/>
      <c r="P7" s="800"/>
      <c r="Q7" s="800"/>
    </row>
    <row r="8" spans="1:17">
      <c r="H8" s="315"/>
      <c r="I8" s="315"/>
      <c r="J8" s="315"/>
      <c r="K8" s="315"/>
      <c r="L8" s="315"/>
      <c r="M8" s="315"/>
      <c r="N8" s="315"/>
      <c r="O8" s="315"/>
      <c r="Q8" s="315"/>
    </row>
    <row r="9" spans="1:17" s="316" customFormat="1" ht="15" customHeight="1">
      <c r="B9" s="796" t="s">
        <v>439</v>
      </c>
      <c r="C9" s="796"/>
      <c r="D9" s="796" t="s">
        <v>440</v>
      </c>
      <c r="E9" s="796"/>
      <c r="F9" s="796" t="s">
        <v>417</v>
      </c>
      <c r="G9" s="796"/>
      <c r="H9" s="796" t="s">
        <v>441</v>
      </c>
      <c r="I9" s="796"/>
      <c r="J9" s="801" t="s">
        <v>416</v>
      </c>
      <c r="K9" s="801"/>
      <c r="L9" s="801"/>
      <c r="M9" s="801"/>
      <c r="N9" s="801"/>
      <c r="O9" s="801"/>
      <c r="P9" s="801"/>
      <c r="Q9" s="801"/>
    </row>
    <row r="10" spans="1:17" s="316" customFormat="1" ht="34.5" customHeight="1">
      <c r="B10" s="796"/>
      <c r="C10" s="796"/>
      <c r="D10" s="796"/>
      <c r="E10" s="796"/>
      <c r="F10" s="796"/>
      <c r="G10" s="796"/>
      <c r="H10" s="796"/>
      <c r="I10" s="796"/>
      <c r="J10" s="796" t="s">
        <v>68</v>
      </c>
      <c r="K10" s="796"/>
      <c r="L10" s="796" t="s">
        <v>80</v>
      </c>
      <c r="M10" s="796"/>
      <c r="N10" s="796" t="s">
        <v>92</v>
      </c>
      <c r="O10" s="796"/>
      <c r="P10" s="797" t="s">
        <v>467</v>
      </c>
      <c r="Q10" s="797"/>
    </row>
    <row r="11" spans="1:17" s="316" customFormat="1" ht="15" customHeight="1">
      <c r="A11" s="319" t="s">
        <v>421</v>
      </c>
      <c r="B11" s="318">
        <v>1025010010</v>
      </c>
      <c r="C11" s="319"/>
      <c r="D11" s="318">
        <f>B11+1000</f>
        <v>1025011010</v>
      </c>
      <c r="E11" s="319"/>
      <c r="F11" s="318">
        <f>B11+2000</f>
        <v>1025012010</v>
      </c>
      <c r="G11" s="319"/>
      <c r="H11" s="318">
        <f>B11+3000</f>
        <v>1025013010</v>
      </c>
      <c r="I11" s="319"/>
      <c r="J11" s="318">
        <f>B11+4000</f>
        <v>1025014010</v>
      </c>
      <c r="K11" s="319"/>
      <c r="L11" s="318">
        <f>B11+5000</f>
        <v>1025015010</v>
      </c>
      <c r="M11" s="319"/>
      <c r="N11" s="318">
        <f>B11+6000</f>
        <v>1025016010</v>
      </c>
      <c r="O11" s="319"/>
      <c r="P11" s="318">
        <f>B11+7000</f>
        <v>1025017010</v>
      </c>
      <c r="Q11" s="319"/>
    </row>
    <row r="12" spans="1:17" s="316" customFormat="1" ht="15" customHeight="1">
      <c r="A12" s="319" t="s">
        <v>422</v>
      </c>
      <c r="B12" s="318">
        <v>1025010020</v>
      </c>
      <c r="C12" s="319"/>
      <c r="D12" s="318">
        <f t="shared" ref="D12:D25" si="0">B12+1000</f>
        <v>1025011020</v>
      </c>
      <c r="E12" s="319"/>
      <c r="F12" s="318">
        <f t="shared" ref="F12:F25" si="1">B12+2000</f>
        <v>1025012020</v>
      </c>
      <c r="G12" s="319"/>
      <c r="H12" s="318">
        <f t="shared" ref="H12:H25" si="2">B12+3000</f>
        <v>1025013020</v>
      </c>
      <c r="I12" s="319"/>
      <c r="J12" s="318">
        <f t="shared" ref="J12:J25" si="3">B12+4000</f>
        <v>1025014020</v>
      </c>
      <c r="K12" s="319"/>
      <c r="L12" s="318">
        <f t="shared" ref="L12:L25" si="4">B12+5000</f>
        <v>1025015020</v>
      </c>
      <c r="M12" s="319"/>
      <c r="N12" s="318">
        <f t="shared" ref="N12:N25" si="5">B12+6000</f>
        <v>1025016020</v>
      </c>
      <c r="O12" s="319"/>
      <c r="P12" s="318">
        <f t="shared" ref="P12:P25" si="6">B12+7000</f>
        <v>1025017020</v>
      </c>
      <c r="Q12" s="319"/>
    </row>
    <row r="13" spans="1:17" s="316" customFormat="1" ht="15" customHeight="1">
      <c r="A13" s="319" t="s">
        <v>423</v>
      </c>
      <c r="B13" s="318">
        <v>1025010030</v>
      </c>
      <c r="C13" s="319"/>
      <c r="D13" s="318">
        <f t="shared" si="0"/>
        <v>1025011030</v>
      </c>
      <c r="E13" s="319"/>
      <c r="F13" s="318">
        <f t="shared" si="1"/>
        <v>1025012030</v>
      </c>
      <c r="G13" s="319"/>
      <c r="H13" s="318">
        <f t="shared" si="2"/>
        <v>1025013030</v>
      </c>
      <c r="I13" s="319"/>
      <c r="J13" s="318">
        <f t="shared" si="3"/>
        <v>1025014030</v>
      </c>
      <c r="K13" s="319"/>
      <c r="L13" s="318">
        <f t="shared" si="4"/>
        <v>1025015030</v>
      </c>
      <c r="M13" s="319"/>
      <c r="N13" s="318">
        <f t="shared" si="5"/>
        <v>1025016030</v>
      </c>
      <c r="O13" s="319"/>
      <c r="P13" s="318">
        <f t="shared" si="6"/>
        <v>1025017030</v>
      </c>
      <c r="Q13" s="319"/>
    </row>
    <row r="14" spans="1:17" s="316" customFormat="1" ht="15" customHeight="1">
      <c r="A14" s="319" t="s">
        <v>424</v>
      </c>
      <c r="B14" s="318">
        <v>1025010040</v>
      </c>
      <c r="C14" s="319"/>
      <c r="D14" s="318">
        <f t="shared" si="0"/>
        <v>1025011040</v>
      </c>
      <c r="E14" s="319"/>
      <c r="F14" s="318">
        <f t="shared" si="1"/>
        <v>1025012040</v>
      </c>
      <c r="G14" s="319"/>
      <c r="H14" s="318">
        <f t="shared" si="2"/>
        <v>1025013040</v>
      </c>
      <c r="I14" s="319"/>
      <c r="J14" s="318">
        <f t="shared" si="3"/>
        <v>1025014040</v>
      </c>
      <c r="K14" s="319"/>
      <c r="L14" s="318">
        <f t="shared" si="4"/>
        <v>1025015040</v>
      </c>
      <c r="M14" s="319"/>
      <c r="N14" s="318">
        <f t="shared" si="5"/>
        <v>1025016040</v>
      </c>
      <c r="O14" s="319"/>
      <c r="P14" s="318">
        <f t="shared" si="6"/>
        <v>1025017040</v>
      </c>
      <c r="Q14" s="319"/>
    </row>
    <row r="15" spans="1:17" s="316" customFormat="1" ht="15" customHeight="1">
      <c r="A15" s="319" t="s">
        <v>425</v>
      </c>
      <c r="B15" s="318">
        <v>1025010050</v>
      </c>
      <c r="C15" s="319"/>
      <c r="D15" s="318">
        <f t="shared" si="0"/>
        <v>1025011050</v>
      </c>
      <c r="E15" s="319"/>
      <c r="F15" s="318">
        <f t="shared" si="1"/>
        <v>1025012050</v>
      </c>
      <c r="G15" s="319"/>
      <c r="H15" s="318">
        <f t="shared" si="2"/>
        <v>1025013050</v>
      </c>
      <c r="I15" s="319"/>
      <c r="J15" s="318">
        <f t="shared" si="3"/>
        <v>1025014050</v>
      </c>
      <c r="K15" s="319"/>
      <c r="L15" s="318">
        <f t="shared" si="4"/>
        <v>1025015050</v>
      </c>
      <c r="M15" s="319"/>
      <c r="N15" s="318">
        <f t="shared" si="5"/>
        <v>1025016050</v>
      </c>
      <c r="O15" s="319"/>
      <c r="P15" s="318">
        <f t="shared" si="6"/>
        <v>1025017050</v>
      </c>
      <c r="Q15" s="319"/>
    </row>
    <row r="16" spans="1:17" s="316" customFormat="1" ht="15" customHeight="1">
      <c r="A16" s="319" t="s">
        <v>426</v>
      </c>
      <c r="B16" s="318">
        <v>1025010060</v>
      </c>
      <c r="C16" s="319"/>
      <c r="D16" s="318">
        <f t="shared" si="0"/>
        <v>1025011060</v>
      </c>
      <c r="E16" s="319"/>
      <c r="F16" s="318">
        <f t="shared" si="1"/>
        <v>1025012060</v>
      </c>
      <c r="G16" s="319"/>
      <c r="H16" s="318">
        <f t="shared" si="2"/>
        <v>1025013060</v>
      </c>
      <c r="I16" s="319"/>
      <c r="J16" s="318">
        <f t="shared" si="3"/>
        <v>1025014060</v>
      </c>
      <c r="K16" s="319"/>
      <c r="L16" s="318">
        <f t="shared" si="4"/>
        <v>1025015060</v>
      </c>
      <c r="M16" s="319"/>
      <c r="N16" s="318">
        <f t="shared" si="5"/>
        <v>1025016060</v>
      </c>
      <c r="O16" s="319"/>
      <c r="P16" s="318">
        <f t="shared" si="6"/>
        <v>1025017060</v>
      </c>
      <c r="Q16" s="319"/>
    </row>
    <row r="17" spans="1:17" s="316" customFormat="1" ht="15" customHeight="1">
      <c r="A17" s="319" t="s">
        <v>427</v>
      </c>
      <c r="B17" s="318">
        <v>1025010070</v>
      </c>
      <c r="C17" s="319"/>
      <c r="D17" s="318">
        <f t="shared" si="0"/>
        <v>1025011070</v>
      </c>
      <c r="E17" s="319"/>
      <c r="F17" s="318">
        <f t="shared" si="1"/>
        <v>1025012070</v>
      </c>
      <c r="G17" s="319"/>
      <c r="H17" s="318">
        <f t="shared" si="2"/>
        <v>1025013070</v>
      </c>
      <c r="I17" s="319"/>
      <c r="J17" s="318">
        <f t="shared" si="3"/>
        <v>1025014070</v>
      </c>
      <c r="K17" s="319"/>
      <c r="L17" s="318">
        <f t="shared" si="4"/>
        <v>1025015070</v>
      </c>
      <c r="M17" s="319"/>
      <c r="N17" s="318">
        <f t="shared" si="5"/>
        <v>1025016070</v>
      </c>
      <c r="O17" s="319"/>
      <c r="P17" s="318">
        <f t="shared" si="6"/>
        <v>1025017070</v>
      </c>
      <c r="Q17" s="319"/>
    </row>
    <row r="18" spans="1:17" s="316" customFormat="1" ht="15" customHeight="1">
      <c r="A18" s="319" t="s">
        <v>428</v>
      </c>
      <c r="B18" s="318">
        <v>1025010080</v>
      </c>
      <c r="C18" s="319"/>
      <c r="D18" s="318">
        <f t="shared" si="0"/>
        <v>1025011080</v>
      </c>
      <c r="E18" s="319"/>
      <c r="F18" s="318">
        <f t="shared" si="1"/>
        <v>1025012080</v>
      </c>
      <c r="G18" s="319"/>
      <c r="H18" s="318">
        <f t="shared" si="2"/>
        <v>1025013080</v>
      </c>
      <c r="I18" s="319"/>
      <c r="J18" s="318">
        <f t="shared" si="3"/>
        <v>1025014080</v>
      </c>
      <c r="K18" s="319"/>
      <c r="L18" s="318">
        <f t="shared" si="4"/>
        <v>1025015080</v>
      </c>
      <c r="M18" s="319"/>
      <c r="N18" s="318">
        <f t="shared" si="5"/>
        <v>1025016080</v>
      </c>
      <c r="O18" s="319"/>
      <c r="P18" s="318">
        <f t="shared" si="6"/>
        <v>1025017080</v>
      </c>
      <c r="Q18" s="319"/>
    </row>
    <row r="19" spans="1:17" s="316" customFormat="1" ht="15" customHeight="1">
      <c r="A19" s="319" t="s">
        <v>429</v>
      </c>
      <c r="B19" s="318">
        <v>1025010090</v>
      </c>
      <c r="C19" s="319"/>
      <c r="D19" s="318">
        <f t="shared" si="0"/>
        <v>1025011090</v>
      </c>
      <c r="E19" s="319"/>
      <c r="F19" s="318">
        <f t="shared" si="1"/>
        <v>1025012090</v>
      </c>
      <c r="G19" s="319"/>
      <c r="H19" s="318">
        <f t="shared" si="2"/>
        <v>1025013090</v>
      </c>
      <c r="I19" s="319"/>
      <c r="J19" s="318">
        <f t="shared" si="3"/>
        <v>1025014090</v>
      </c>
      <c r="K19" s="319"/>
      <c r="L19" s="318">
        <f t="shared" si="4"/>
        <v>1025015090</v>
      </c>
      <c r="M19" s="319"/>
      <c r="N19" s="318">
        <f t="shared" si="5"/>
        <v>1025016090</v>
      </c>
      <c r="O19" s="319"/>
      <c r="P19" s="318">
        <f t="shared" si="6"/>
        <v>1025017090</v>
      </c>
      <c r="Q19" s="319"/>
    </row>
    <row r="20" spans="1:17" s="316" customFormat="1" ht="15" customHeight="1">
      <c r="A20" s="319" t="s">
        <v>430</v>
      </c>
      <c r="B20" s="318">
        <v>1025010100</v>
      </c>
      <c r="C20" s="319"/>
      <c r="D20" s="318">
        <f t="shared" si="0"/>
        <v>1025011100</v>
      </c>
      <c r="E20" s="319"/>
      <c r="F20" s="318">
        <f t="shared" si="1"/>
        <v>1025012100</v>
      </c>
      <c r="G20" s="319"/>
      <c r="H20" s="318">
        <f t="shared" si="2"/>
        <v>1025013100</v>
      </c>
      <c r="I20" s="319"/>
      <c r="J20" s="318">
        <f t="shared" si="3"/>
        <v>1025014100</v>
      </c>
      <c r="K20" s="319"/>
      <c r="L20" s="318">
        <f t="shared" si="4"/>
        <v>1025015100</v>
      </c>
      <c r="M20" s="319"/>
      <c r="N20" s="318">
        <f t="shared" si="5"/>
        <v>1025016100</v>
      </c>
      <c r="O20" s="319"/>
      <c r="P20" s="318">
        <f t="shared" si="6"/>
        <v>1025017100</v>
      </c>
      <c r="Q20" s="319"/>
    </row>
    <row r="21" spans="1:17" s="316" customFormat="1" ht="15" customHeight="1">
      <c r="A21" s="319" t="s">
        <v>431</v>
      </c>
      <c r="B21" s="318">
        <v>1025010110</v>
      </c>
      <c r="C21" s="319"/>
      <c r="D21" s="318">
        <f t="shared" si="0"/>
        <v>1025011110</v>
      </c>
      <c r="E21" s="319"/>
      <c r="F21" s="318">
        <f t="shared" si="1"/>
        <v>1025012110</v>
      </c>
      <c r="G21" s="319"/>
      <c r="H21" s="318">
        <f t="shared" si="2"/>
        <v>1025013110</v>
      </c>
      <c r="I21" s="319"/>
      <c r="J21" s="318">
        <f t="shared" si="3"/>
        <v>1025014110</v>
      </c>
      <c r="K21" s="319"/>
      <c r="L21" s="318">
        <f t="shared" si="4"/>
        <v>1025015110</v>
      </c>
      <c r="M21" s="319"/>
      <c r="N21" s="318">
        <f t="shared" si="5"/>
        <v>1025016110</v>
      </c>
      <c r="O21" s="319"/>
      <c r="P21" s="318">
        <f t="shared" si="6"/>
        <v>1025017110</v>
      </c>
      <c r="Q21" s="319"/>
    </row>
    <row r="22" spans="1:17" s="316" customFormat="1" ht="15" customHeight="1">
      <c r="A22" s="319" t="s">
        <v>432</v>
      </c>
      <c r="B22" s="318">
        <v>1025010120</v>
      </c>
      <c r="C22" s="319"/>
      <c r="D22" s="318">
        <f t="shared" si="0"/>
        <v>1025011120</v>
      </c>
      <c r="E22" s="319"/>
      <c r="F22" s="318">
        <f t="shared" si="1"/>
        <v>1025012120</v>
      </c>
      <c r="G22" s="319"/>
      <c r="H22" s="318">
        <f t="shared" si="2"/>
        <v>1025013120</v>
      </c>
      <c r="I22" s="319"/>
      <c r="J22" s="318">
        <f t="shared" si="3"/>
        <v>1025014120</v>
      </c>
      <c r="K22" s="319"/>
      <c r="L22" s="318">
        <f t="shared" si="4"/>
        <v>1025015120</v>
      </c>
      <c r="M22" s="319"/>
      <c r="N22" s="318">
        <f t="shared" si="5"/>
        <v>1025016120</v>
      </c>
      <c r="O22" s="319"/>
      <c r="P22" s="318">
        <f t="shared" si="6"/>
        <v>1025017120</v>
      </c>
      <c r="Q22" s="319"/>
    </row>
    <row r="23" spans="1:17" s="316" customFormat="1" ht="15" customHeight="1">
      <c r="A23" s="319" t="s">
        <v>433</v>
      </c>
      <c r="B23" s="318">
        <v>1025010130</v>
      </c>
      <c r="C23" s="319"/>
      <c r="D23" s="318">
        <f t="shared" si="0"/>
        <v>1025011130</v>
      </c>
      <c r="E23" s="319"/>
      <c r="F23" s="318">
        <f t="shared" si="1"/>
        <v>1025012130</v>
      </c>
      <c r="G23" s="319"/>
      <c r="H23" s="318">
        <f t="shared" si="2"/>
        <v>1025013130</v>
      </c>
      <c r="I23" s="319"/>
      <c r="J23" s="318">
        <f t="shared" si="3"/>
        <v>1025014130</v>
      </c>
      <c r="K23" s="319"/>
      <c r="L23" s="318">
        <f t="shared" si="4"/>
        <v>1025015130</v>
      </c>
      <c r="M23" s="319"/>
      <c r="N23" s="318">
        <f t="shared" si="5"/>
        <v>1025016130</v>
      </c>
      <c r="O23" s="319"/>
      <c r="P23" s="318">
        <f t="shared" si="6"/>
        <v>1025017130</v>
      </c>
      <c r="Q23" s="319"/>
    </row>
    <row r="24" spans="1:17" s="316" customFormat="1" ht="15" customHeight="1">
      <c r="A24" s="319" t="s">
        <v>434</v>
      </c>
      <c r="B24" s="318">
        <v>1025010140</v>
      </c>
      <c r="C24" s="319"/>
      <c r="D24" s="318">
        <f t="shared" si="0"/>
        <v>1025011140</v>
      </c>
      <c r="E24" s="319"/>
      <c r="F24" s="318">
        <f t="shared" si="1"/>
        <v>1025012140</v>
      </c>
      <c r="G24" s="319"/>
      <c r="H24" s="318">
        <f t="shared" si="2"/>
        <v>1025013140</v>
      </c>
      <c r="I24" s="319"/>
      <c r="J24" s="318">
        <f t="shared" si="3"/>
        <v>1025014140</v>
      </c>
      <c r="K24" s="319"/>
      <c r="L24" s="318">
        <f t="shared" si="4"/>
        <v>1025015140</v>
      </c>
      <c r="M24" s="319"/>
      <c r="N24" s="318">
        <f t="shared" si="5"/>
        <v>1025016140</v>
      </c>
      <c r="O24" s="319"/>
      <c r="P24" s="318">
        <f t="shared" si="6"/>
        <v>1025017140</v>
      </c>
      <c r="Q24" s="319"/>
    </row>
    <row r="25" spans="1:17" s="316" customFormat="1" ht="15" customHeight="1">
      <c r="A25" s="319" t="s">
        <v>435</v>
      </c>
      <c r="B25" s="318">
        <v>1025010150</v>
      </c>
      <c r="C25" s="319"/>
      <c r="D25" s="318">
        <f t="shared" si="0"/>
        <v>1025011150</v>
      </c>
      <c r="E25" s="319"/>
      <c r="F25" s="318">
        <f t="shared" si="1"/>
        <v>1025012150</v>
      </c>
      <c r="G25" s="319"/>
      <c r="H25" s="318">
        <f t="shared" si="2"/>
        <v>1025013150</v>
      </c>
      <c r="I25" s="319"/>
      <c r="J25" s="318">
        <f t="shared" si="3"/>
        <v>1025014150</v>
      </c>
      <c r="K25" s="319"/>
      <c r="L25" s="318">
        <f t="shared" si="4"/>
        <v>1025015150</v>
      </c>
      <c r="M25" s="319"/>
      <c r="N25" s="318">
        <f t="shared" si="5"/>
        <v>1025016150</v>
      </c>
      <c r="O25" s="319"/>
      <c r="P25" s="318">
        <f t="shared" si="6"/>
        <v>1025017150</v>
      </c>
      <c r="Q25" s="319"/>
    </row>
    <row r="26" spans="1:17" s="316" customFormat="1" ht="15" customHeight="1">
      <c r="A26" s="694" t="s">
        <v>627</v>
      </c>
      <c r="B26" s="696"/>
      <c r="C26" s="696"/>
      <c r="D26" s="694"/>
      <c r="E26" s="694"/>
      <c r="F26" s="694"/>
      <c r="G26" s="694"/>
      <c r="H26" s="696"/>
      <c r="I26" s="696"/>
      <c r="J26" s="696"/>
      <c r="K26" s="696"/>
    </row>
    <row r="27" spans="1:17" s="316" customFormat="1" ht="15" customHeight="1">
      <c r="A27" s="317" t="s">
        <v>419</v>
      </c>
      <c r="D27" s="317"/>
      <c r="E27" s="317"/>
      <c r="F27" s="317"/>
      <c r="G27" s="317"/>
    </row>
    <row r="28" spans="1:17" s="316" customFormat="1" ht="15" customHeight="1">
      <c r="A28" s="317" t="s">
        <v>420</v>
      </c>
      <c r="D28" s="317"/>
      <c r="E28" s="317"/>
      <c r="F28" s="317"/>
      <c r="G28" s="317"/>
      <c r="Q28" s="367"/>
    </row>
    <row r="29" spans="1:17" s="316" customFormat="1" ht="13.9" customHeight="1">
      <c r="Q29" s="727" t="s">
        <v>690</v>
      </c>
    </row>
    <row r="30" spans="1:17" s="316" customFormat="1" ht="11.25">
      <c r="Q30" s="367" t="s">
        <v>418</v>
      </c>
    </row>
    <row r="31" spans="1:17" s="316" customFormat="1" ht="11.25"/>
  </sheetData>
  <customSheetViews>
    <customSheetView guid="{7C10E70B-CA2F-4DD3-A65F-D2F324708369}" topLeftCell="K1">
      <selection activeCell="A2" sqref="A2:Q2"/>
      <pageMargins left="0.7" right="0.7" top="0.75" bottom="0.75" header="0.3" footer="0.3"/>
    </customSheetView>
    <customSheetView guid="{10071406-5415-425D-948E-2D821A4F8DEB}" topLeftCell="K1">
      <selection activeCell="A2" sqref="A2:Q2"/>
      <pageMargins left="0.7" right="0.7" top="0.75" bottom="0.75" header="0.3" footer="0.3"/>
    </customSheetView>
  </customSheetViews>
  <mergeCells count="13">
    <mergeCell ref="A5:Q5"/>
    <mergeCell ref="A6:Q6"/>
    <mergeCell ref="A7:Q7"/>
    <mergeCell ref="A4:Q4"/>
    <mergeCell ref="J9:Q9"/>
    <mergeCell ref="J10:K10"/>
    <mergeCell ref="L10:M10"/>
    <mergeCell ref="N10:O10"/>
    <mergeCell ref="P10:Q10"/>
    <mergeCell ref="B9:C10"/>
    <mergeCell ref="D9:E10"/>
    <mergeCell ref="F9:G10"/>
    <mergeCell ref="H9:I10"/>
  </mergeCells>
  <printOptions horizontalCentered="1"/>
  <pageMargins left="0.39370078740157483" right="0.39370078740157483" top="0.39370078740157483" bottom="0.39370078740157483" header="0.39370078740157483" footer="0.39370078740157483"/>
  <pageSetup paperSize="5" scale="91" orientation="landscape" verticalDpi="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75">
    <pageSetUpPr fitToPage="1"/>
  </sheetPr>
  <dimension ref="A1:AH41"/>
  <sheetViews>
    <sheetView showGridLines="0" topLeftCell="A10" zoomScale="115" zoomScaleNormal="115" workbookViewId="0">
      <selection activeCell="A22" sqref="A22:R22"/>
    </sheetView>
  </sheetViews>
  <sheetFormatPr defaultRowHeight="12.75"/>
  <cols>
    <col min="1" max="1" width="30" style="68" customWidth="1"/>
    <col min="2" max="4" width="8.5703125" style="68" customWidth="1"/>
    <col min="5" max="5" width="8.85546875" style="68" customWidth="1"/>
    <col min="6" max="8" width="8.5703125" style="68" customWidth="1"/>
    <col min="9" max="9" width="9.7109375" style="68" customWidth="1"/>
    <col min="10" max="12" width="8.5703125" style="68" customWidth="1"/>
    <col min="13" max="13" width="10.5703125" style="68" customWidth="1"/>
    <col min="14" max="16" width="8.5703125" style="68" customWidth="1"/>
    <col min="17" max="17" width="9.28515625" style="68" customWidth="1"/>
    <col min="18" max="20" width="8.5703125" style="68" customWidth="1"/>
    <col min="21" max="21" width="9.42578125" style="68" customWidth="1"/>
    <col min="22" max="24" width="8.5703125" style="68" customWidth="1"/>
    <col min="25" max="25" width="9.28515625" style="68" customWidth="1"/>
    <col min="26" max="28" width="8.5703125" style="68" customWidth="1"/>
    <col min="29" max="29" width="9.85546875" style="68" customWidth="1"/>
    <col min="30" max="32" width="9.140625" style="68" customWidth="1"/>
    <col min="33" max="33" width="11.28515625" style="68" customWidth="1"/>
    <col min="34" max="34" width="4.7109375" style="68" customWidth="1"/>
    <col min="35" max="271" width="8.85546875" style="68"/>
    <col min="272" max="272" width="32.42578125" style="68" customWidth="1"/>
    <col min="273" max="273" width="17.85546875" style="68" customWidth="1"/>
    <col min="274" max="274" width="16.5703125" style="68" customWidth="1"/>
    <col min="275" max="275" width="14.140625" style="68" customWidth="1"/>
    <col min="276" max="276" width="11" style="68" customWidth="1"/>
    <col min="277" max="277" width="14.7109375" style="68" customWidth="1"/>
    <col min="278" max="278" width="17.42578125" style="68" customWidth="1"/>
    <col min="279" max="279" width="13.42578125" style="68" customWidth="1"/>
    <col min="280" max="280" width="13.28515625" style="68" customWidth="1"/>
    <col min="281" max="281" width="3.140625" style="68" customWidth="1"/>
    <col min="282" max="282" width="4.7109375" style="68" customWidth="1"/>
    <col min="283" max="283" width="11.5703125" style="68" customWidth="1"/>
    <col min="284" max="527" width="8.85546875" style="68"/>
    <col min="528" max="528" width="32.42578125" style="68" customWidth="1"/>
    <col min="529" max="529" width="17.85546875" style="68" customWidth="1"/>
    <col min="530" max="530" width="16.5703125" style="68" customWidth="1"/>
    <col min="531" max="531" width="14.140625" style="68" customWidth="1"/>
    <col min="532" max="532" width="11" style="68" customWidth="1"/>
    <col min="533" max="533" width="14.7109375" style="68" customWidth="1"/>
    <col min="534" max="534" width="17.42578125" style="68" customWidth="1"/>
    <col min="535" max="535" width="13.42578125" style="68" customWidth="1"/>
    <col min="536" max="536" width="13.28515625" style="68" customWidth="1"/>
    <col min="537" max="537" width="3.140625" style="68" customWidth="1"/>
    <col min="538" max="538" width="4.7109375" style="68" customWidth="1"/>
    <col min="539" max="539" width="11.5703125" style="68" customWidth="1"/>
    <col min="540" max="783" width="8.85546875" style="68"/>
    <col min="784" max="784" width="32.42578125" style="68" customWidth="1"/>
    <col min="785" max="785" width="17.85546875" style="68" customWidth="1"/>
    <col min="786" max="786" width="16.5703125" style="68" customWidth="1"/>
    <col min="787" max="787" width="14.140625" style="68" customWidth="1"/>
    <col min="788" max="788" width="11" style="68" customWidth="1"/>
    <col min="789" max="789" width="14.7109375" style="68" customWidth="1"/>
    <col min="790" max="790" width="17.42578125" style="68" customWidth="1"/>
    <col min="791" max="791" width="13.42578125" style="68" customWidth="1"/>
    <col min="792" max="792" width="13.28515625" style="68" customWidth="1"/>
    <col min="793" max="793" width="3.140625" style="68" customWidth="1"/>
    <col min="794" max="794" width="4.7109375" style="68" customWidth="1"/>
    <col min="795" max="795" width="11.5703125" style="68" customWidth="1"/>
    <col min="796" max="1039" width="8.85546875" style="68"/>
    <col min="1040" max="1040" width="32.42578125" style="68" customWidth="1"/>
    <col min="1041" max="1041" width="17.85546875" style="68" customWidth="1"/>
    <col min="1042" max="1042" width="16.5703125" style="68" customWidth="1"/>
    <col min="1043" max="1043" width="14.140625" style="68" customWidth="1"/>
    <col min="1044" max="1044" width="11" style="68" customWidth="1"/>
    <col min="1045" max="1045" width="14.7109375" style="68" customWidth="1"/>
    <col min="1046" max="1046" width="17.42578125" style="68" customWidth="1"/>
    <col min="1047" max="1047" width="13.42578125" style="68" customWidth="1"/>
    <col min="1048" max="1048" width="13.28515625" style="68" customWidth="1"/>
    <col min="1049" max="1049" width="3.140625" style="68" customWidth="1"/>
    <col min="1050" max="1050" width="4.7109375" style="68" customWidth="1"/>
    <col min="1051" max="1051" width="11.5703125" style="68" customWidth="1"/>
    <col min="1052" max="1295" width="8.85546875" style="68"/>
    <col min="1296" max="1296" width="32.42578125" style="68" customWidth="1"/>
    <col min="1297" max="1297" width="17.85546875" style="68" customWidth="1"/>
    <col min="1298" max="1298" width="16.5703125" style="68" customWidth="1"/>
    <col min="1299" max="1299" width="14.140625" style="68" customWidth="1"/>
    <col min="1300" max="1300" width="11" style="68" customWidth="1"/>
    <col min="1301" max="1301" width="14.7109375" style="68" customWidth="1"/>
    <col min="1302" max="1302" width="17.42578125" style="68" customWidth="1"/>
    <col min="1303" max="1303" width="13.42578125" style="68" customWidth="1"/>
    <col min="1304" max="1304" width="13.28515625" style="68" customWidth="1"/>
    <col min="1305" max="1305" width="3.140625" style="68" customWidth="1"/>
    <col min="1306" max="1306" width="4.7109375" style="68" customWidth="1"/>
    <col min="1307" max="1307" width="11.5703125" style="68" customWidth="1"/>
    <col min="1308" max="1551" width="8.85546875" style="68"/>
    <col min="1552" max="1552" width="32.42578125" style="68" customWidth="1"/>
    <col min="1553" max="1553" width="17.85546875" style="68" customWidth="1"/>
    <col min="1554" max="1554" width="16.5703125" style="68" customWidth="1"/>
    <col min="1555" max="1555" width="14.140625" style="68" customWidth="1"/>
    <col min="1556" max="1556" width="11" style="68" customWidth="1"/>
    <col min="1557" max="1557" width="14.7109375" style="68" customWidth="1"/>
    <col min="1558" max="1558" width="17.42578125" style="68" customWidth="1"/>
    <col min="1559" max="1559" width="13.42578125" style="68" customWidth="1"/>
    <col min="1560" max="1560" width="13.28515625" style="68" customWidth="1"/>
    <col min="1561" max="1561" width="3.140625" style="68" customWidth="1"/>
    <col min="1562" max="1562" width="4.7109375" style="68" customWidth="1"/>
    <col min="1563" max="1563" width="11.5703125" style="68" customWidth="1"/>
    <col min="1564" max="1807" width="8.85546875" style="68"/>
    <col min="1808" max="1808" width="32.42578125" style="68" customWidth="1"/>
    <col min="1809" max="1809" width="17.85546875" style="68" customWidth="1"/>
    <col min="1810" max="1810" width="16.5703125" style="68" customWidth="1"/>
    <col min="1811" max="1811" width="14.140625" style="68" customWidth="1"/>
    <col min="1812" max="1812" width="11" style="68" customWidth="1"/>
    <col min="1813" max="1813" width="14.7109375" style="68" customWidth="1"/>
    <col min="1814" max="1814" width="17.42578125" style="68" customWidth="1"/>
    <col min="1815" max="1815" width="13.42578125" style="68" customWidth="1"/>
    <col min="1816" max="1816" width="13.28515625" style="68" customWidth="1"/>
    <col min="1817" max="1817" width="3.140625" style="68" customWidth="1"/>
    <col min="1818" max="1818" width="4.7109375" style="68" customWidth="1"/>
    <col min="1819" max="1819" width="11.5703125" style="68" customWidth="1"/>
    <col min="1820" max="2063" width="8.85546875" style="68"/>
    <col min="2064" max="2064" width="32.42578125" style="68" customWidth="1"/>
    <col min="2065" max="2065" width="17.85546875" style="68" customWidth="1"/>
    <col min="2066" max="2066" width="16.5703125" style="68" customWidth="1"/>
    <col min="2067" max="2067" width="14.140625" style="68" customWidth="1"/>
    <col min="2068" max="2068" width="11" style="68" customWidth="1"/>
    <col min="2069" max="2069" width="14.7109375" style="68" customWidth="1"/>
    <col min="2070" max="2070" width="17.42578125" style="68" customWidth="1"/>
    <col min="2071" max="2071" width="13.42578125" style="68" customWidth="1"/>
    <col min="2072" max="2072" width="13.28515625" style="68" customWidth="1"/>
    <col min="2073" max="2073" width="3.140625" style="68" customWidth="1"/>
    <col min="2074" max="2074" width="4.7109375" style="68" customWidth="1"/>
    <col min="2075" max="2075" width="11.5703125" style="68" customWidth="1"/>
    <col min="2076" max="2319" width="8.85546875" style="68"/>
    <col min="2320" max="2320" width="32.42578125" style="68" customWidth="1"/>
    <col min="2321" max="2321" width="17.85546875" style="68" customWidth="1"/>
    <col min="2322" max="2322" width="16.5703125" style="68" customWidth="1"/>
    <col min="2323" max="2323" width="14.140625" style="68" customWidth="1"/>
    <col min="2324" max="2324" width="11" style="68" customWidth="1"/>
    <col min="2325" max="2325" width="14.7109375" style="68" customWidth="1"/>
    <col min="2326" max="2326" width="17.42578125" style="68" customWidth="1"/>
    <col min="2327" max="2327" width="13.42578125" style="68" customWidth="1"/>
    <col min="2328" max="2328" width="13.28515625" style="68" customWidth="1"/>
    <col min="2329" max="2329" width="3.140625" style="68" customWidth="1"/>
    <col min="2330" max="2330" width="4.7109375" style="68" customWidth="1"/>
    <col min="2331" max="2331" width="11.5703125" style="68" customWidth="1"/>
    <col min="2332" max="2575" width="8.85546875" style="68"/>
    <col min="2576" max="2576" width="32.42578125" style="68" customWidth="1"/>
    <col min="2577" max="2577" width="17.85546875" style="68" customWidth="1"/>
    <col min="2578" max="2578" width="16.5703125" style="68" customWidth="1"/>
    <col min="2579" max="2579" width="14.140625" style="68" customWidth="1"/>
    <col min="2580" max="2580" width="11" style="68" customWidth="1"/>
    <col min="2581" max="2581" width="14.7109375" style="68" customWidth="1"/>
    <col min="2582" max="2582" width="17.42578125" style="68" customWidth="1"/>
    <col min="2583" max="2583" width="13.42578125" style="68" customWidth="1"/>
    <col min="2584" max="2584" width="13.28515625" style="68" customWidth="1"/>
    <col min="2585" max="2585" width="3.140625" style="68" customWidth="1"/>
    <col min="2586" max="2586" width="4.7109375" style="68" customWidth="1"/>
    <col min="2587" max="2587" width="11.5703125" style="68" customWidth="1"/>
    <col min="2588" max="2831" width="8.85546875" style="68"/>
    <col min="2832" max="2832" width="32.42578125" style="68" customWidth="1"/>
    <col min="2833" max="2833" width="17.85546875" style="68" customWidth="1"/>
    <col min="2834" max="2834" width="16.5703125" style="68" customWidth="1"/>
    <col min="2835" max="2835" width="14.140625" style="68" customWidth="1"/>
    <col min="2836" max="2836" width="11" style="68" customWidth="1"/>
    <col min="2837" max="2837" width="14.7109375" style="68" customWidth="1"/>
    <col min="2838" max="2838" width="17.42578125" style="68" customWidth="1"/>
    <col min="2839" max="2839" width="13.42578125" style="68" customWidth="1"/>
    <col min="2840" max="2840" width="13.28515625" style="68" customWidth="1"/>
    <col min="2841" max="2841" width="3.140625" style="68" customWidth="1"/>
    <col min="2842" max="2842" width="4.7109375" style="68" customWidth="1"/>
    <col min="2843" max="2843" width="11.5703125" style="68" customWidth="1"/>
    <col min="2844" max="3087" width="8.85546875" style="68"/>
    <col min="3088" max="3088" width="32.42578125" style="68" customWidth="1"/>
    <col min="3089" max="3089" width="17.85546875" style="68" customWidth="1"/>
    <col min="3090" max="3090" width="16.5703125" style="68" customWidth="1"/>
    <col min="3091" max="3091" width="14.140625" style="68" customWidth="1"/>
    <col min="3092" max="3092" width="11" style="68" customWidth="1"/>
    <col min="3093" max="3093" width="14.7109375" style="68" customWidth="1"/>
    <col min="3094" max="3094" width="17.42578125" style="68" customWidth="1"/>
    <col min="3095" max="3095" width="13.42578125" style="68" customWidth="1"/>
    <col min="3096" max="3096" width="13.28515625" style="68" customWidth="1"/>
    <col min="3097" max="3097" width="3.140625" style="68" customWidth="1"/>
    <col min="3098" max="3098" width="4.7109375" style="68" customWidth="1"/>
    <col min="3099" max="3099" width="11.5703125" style="68" customWidth="1"/>
    <col min="3100" max="3343" width="8.85546875" style="68"/>
    <col min="3344" max="3344" width="32.42578125" style="68" customWidth="1"/>
    <col min="3345" max="3345" width="17.85546875" style="68" customWidth="1"/>
    <col min="3346" max="3346" width="16.5703125" style="68" customWidth="1"/>
    <col min="3347" max="3347" width="14.140625" style="68" customWidth="1"/>
    <col min="3348" max="3348" width="11" style="68" customWidth="1"/>
    <col min="3349" max="3349" width="14.7109375" style="68" customWidth="1"/>
    <col min="3350" max="3350" width="17.42578125" style="68" customWidth="1"/>
    <col min="3351" max="3351" width="13.42578125" style="68" customWidth="1"/>
    <col min="3352" max="3352" width="13.28515625" style="68" customWidth="1"/>
    <col min="3353" max="3353" width="3.140625" style="68" customWidth="1"/>
    <col min="3354" max="3354" width="4.7109375" style="68" customWidth="1"/>
    <col min="3355" max="3355" width="11.5703125" style="68" customWidth="1"/>
    <col min="3356" max="3599" width="8.85546875" style="68"/>
    <col min="3600" max="3600" width="32.42578125" style="68" customWidth="1"/>
    <col min="3601" max="3601" width="17.85546875" style="68" customWidth="1"/>
    <col min="3602" max="3602" width="16.5703125" style="68" customWidth="1"/>
    <col min="3603" max="3603" width="14.140625" style="68" customWidth="1"/>
    <col min="3604" max="3604" width="11" style="68" customWidth="1"/>
    <col min="3605" max="3605" width="14.7109375" style="68" customWidth="1"/>
    <col min="3606" max="3606" width="17.42578125" style="68" customWidth="1"/>
    <col min="3607" max="3607" width="13.42578125" style="68" customWidth="1"/>
    <col min="3608" max="3608" width="13.28515625" style="68" customWidth="1"/>
    <col min="3609" max="3609" width="3.140625" style="68" customWidth="1"/>
    <col min="3610" max="3610" width="4.7109375" style="68" customWidth="1"/>
    <col min="3611" max="3611" width="11.5703125" style="68" customWidth="1"/>
    <col min="3612" max="3855" width="8.85546875" style="68"/>
    <col min="3856" max="3856" width="32.42578125" style="68" customWidth="1"/>
    <col min="3857" max="3857" width="17.85546875" style="68" customWidth="1"/>
    <col min="3858" max="3858" width="16.5703125" style="68" customWidth="1"/>
    <col min="3859" max="3859" width="14.140625" style="68" customWidth="1"/>
    <col min="3860" max="3860" width="11" style="68" customWidth="1"/>
    <col min="3861" max="3861" width="14.7109375" style="68" customWidth="1"/>
    <col min="3862" max="3862" width="17.42578125" style="68" customWidth="1"/>
    <col min="3863" max="3863" width="13.42578125" style="68" customWidth="1"/>
    <col min="3864" max="3864" width="13.28515625" style="68" customWidth="1"/>
    <col min="3865" max="3865" width="3.140625" style="68" customWidth="1"/>
    <col min="3866" max="3866" width="4.7109375" style="68" customWidth="1"/>
    <col min="3867" max="3867" width="11.5703125" style="68" customWidth="1"/>
    <col min="3868" max="4111" width="8.85546875" style="68"/>
    <col min="4112" max="4112" width="32.42578125" style="68" customWidth="1"/>
    <col min="4113" max="4113" width="17.85546875" style="68" customWidth="1"/>
    <col min="4114" max="4114" width="16.5703125" style="68" customWidth="1"/>
    <col min="4115" max="4115" width="14.140625" style="68" customWidth="1"/>
    <col min="4116" max="4116" width="11" style="68" customWidth="1"/>
    <col min="4117" max="4117" width="14.7109375" style="68" customWidth="1"/>
    <col min="4118" max="4118" width="17.42578125" style="68" customWidth="1"/>
    <col min="4119" max="4119" width="13.42578125" style="68" customWidth="1"/>
    <col min="4120" max="4120" width="13.28515625" style="68" customWidth="1"/>
    <col min="4121" max="4121" width="3.140625" style="68" customWidth="1"/>
    <col min="4122" max="4122" width="4.7109375" style="68" customWidth="1"/>
    <col min="4123" max="4123" width="11.5703125" style="68" customWidth="1"/>
    <col min="4124" max="4367" width="8.85546875" style="68"/>
    <col min="4368" max="4368" width="32.42578125" style="68" customWidth="1"/>
    <col min="4369" max="4369" width="17.85546875" style="68" customWidth="1"/>
    <col min="4370" max="4370" width="16.5703125" style="68" customWidth="1"/>
    <col min="4371" max="4371" width="14.140625" style="68" customWidth="1"/>
    <col min="4372" max="4372" width="11" style="68" customWidth="1"/>
    <col min="4373" max="4373" width="14.7109375" style="68" customWidth="1"/>
    <col min="4374" max="4374" width="17.42578125" style="68" customWidth="1"/>
    <col min="4375" max="4375" width="13.42578125" style="68" customWidth="1"/>
    <col min="4376" max="4376" width="13.28515625" style="68" customWidth="1"/>
    <col min="4377" max="4377" width="3.140625" style="68" customWidth="1"/>
    <col min="4378" max="4378" width="4.7109375" style="68" customWidth="1"/>
    <col min="4379" max="4379" width="11.5703125" style="68" customWidth="1"/>
    <col min="4380" max="4623" width="8.85546875" style="68"/>
    <col min="4624" max="4624" width="32.42578125" style="68" customWidth="1"/>
    <col min="4625" max="4625" width="17.85546875" style="68" customWidth="1"/>
    <col min="4626" max="4626" width="16.5703125" style="68" customWidth="1"/>
    <col min="4627" max="4627" width="14.140625" style="68" customWidth="1"/>
    <col min="4628" max="4628" width="11" style="68" customWidth="1"/>
    <col min="4629" max="4629" width="14.7109375" style="68" customWidth="1"/>
    <col min="4630" max="4630" width="17.42578125" style="68" customWidth="1"/>
    <col min="4631" max="4631" width="13.42578125" style="68" customWidth="1"/>
    <col min="4632" max="4632" width="13.28515625" style="68" customWidth="1"/>
    <col min="4633" max="4633" width="3.140625" style="68" customWidth="1"/>
    <col min="4634" max="4634" width="4.7109375" style="68" customWidth="1"/>
    <col min="4635" max="4635" width="11.5703125" style="68" customWidth="1"/>
    <col min="4636" max="4879" width="8.85546875" style="68"/>
    <col min="4880" max="4880" width="32.42578125" style="68" customWidth="1"/>
    <col min="4881" max="4881" width="17.85546875" style="68" customWidth="1"/>
    <col min="4882" max="4882" width="16.5703125" style="68" customWidth="1"/>
    <col min="4883" max="4883" width="14.140625" style="68" customWidth="1"/>
    <col min="4884" max="4884" width="11" style="68" customWidth="1"/>
    <col min="4885" max="4885" width="14.7109375" style="68" customWidth="1"/>
    <col min="4886" max="4886" width="17.42578125" style="68" customWidth="1"/>
    <col min="4887" max="4887" width="13.42578125" style="68" customWidth="1"/>
    <col min="4888" max="4888" width="13.28515625" style="68" customWidth="1"/>
    <col min="4889" max="4889" width="3.140625" style="68" customWidth="1"/>
    <col min="4890" max="4890" width="4.7109375" style="68" customWidth="1"/>
    <col min="4891" max="4891" width="11.5703125" style="68" customWidth="1"/>
    <col min="4892" max="5135" width="8.85546875" style="68"/>
    <col min="5136" max="5136" width="32.42578125" style="68" customWidth="1"/>
    <col min="5137" max="5137" width="17.85546875" style="68" customWidth="1"/>
    <col min="5138" max="5138" width="16.5703125" style="68" customWidth="1"/>
    <col min="5139" max="5139" width="14.140625" style="68" customWidth="1"/>
    <col min="5140" max="5140" width="11" style="68" customWidth="1"/>
    <col min="5141" max="5141" width="14.7109375" style="68" customWidth="1"/>
    <col min="5142" max="5142" width="17.42578125" style="68" customWidth="1"/>
    <col min="5143" max="5143" width="13.42578125" style="68" customWidth="1"/>
    <col min="5144" max="5144" width="13.28515625" style="68" customWidth="1"/>
    <col min="5145" max="5145" width="3.140625" style="68" customWidth="1"/>
    <col min="5146" max="5146" width="4.7109375" style="68" customWidth="1"/>
    <col min="5147" max="5147" width="11.5703125" style="68" customWidth="1"/>
    <col min="5148" max="5391" width="8.85546875" style="68"/>
    <col min="5392" max="5392" width="32.42578125" style="68" customWidth="1"/>
    <col min="5393" max="5393" width="17.85546875" style="68" customWidth="1"/>
    <col min="5394" max="5394" width="16.5703125" style="68" customWidth="1"/>
    <col min="5395" max="5395" width="14.140625" style="68" customWidth="1"/>
    <col min="5396" max="5396" width="11" style="68" customWidth="1"/>
    <col min="5397" max="5397" width="14.7109375" style="68" customWidth="1"/>
    <col min="5398" max="5398" width="17.42578125" style="68" customWidth="1"/>
    <col min="5399" max="5399" width="13.42578125" style="68" customWidth="1"/>
    <col min="5400" max="5400" width="13.28515625" style="68" customWidth="1"/>
    <col min="5401" max="5401" width="3.140625" style="68" customWidth="1"/>
    <col min="5402" max="5402" width="4.7109375" style="68" customWidth="1"/>
    <col min="5403" max="5403" width="11.5703125" style="68" customWidth="1"/>
    <col min="5404" max="5647" width="8.85546875" style="68"/>
    <col min="5648" max="5648" width="32.42578125" style="68" customWidth="1"/>
    <col min="5649" max="5649" width="17.85546875" style="68" customWidth="1"/>
    <col min="5650" max="5650" width="16.5703125" style="68" customWidth="1"/>
    <col min="5651" max="5651" width="14.140625" style="68" customWidth="1"/>
    <col min="5652" max="5652" width="11" style="68" customWidth="1"/>
    <col min="5653" max="5653" width="14.7109375" style="68" customWidth="1"/>
    <col min="5654" max="5654" width="17.42578125" style="68" customWidth="1"/>
    <col min="5655" max="5655" width="13.42578125" style="68" customWidth="1"/>
    <col min="5656" max="5656" width="13.28515625" style="68" customWidth="1"/>
    <col min="5657" max="5657" width="3.140625" style="68" customWidth="1"/>
    <col min="5658" max="5658" width="4.7109375" style="68" customWidth="1"/>
    <col min="5659" max="5659" width="11.5703125" style="68" customWidth="1"/>
    <col min="5660" max="5903" width="8.85546875" style="68"/>
    <col min="5904" max="5904" width="32.42578125" style="68" customWidth="1"/>
    <col min="5905" max="5905" width="17.85546875" style="68" customWidth="1"/>
    <col min="5906" max="5906" width="16.5703125" style="68" customWidth="1"/>
    <col min="5907" max="5907" width="14.140625" style="68" customWidth="1"/>
    <col min="5908" max="5908" width="11" style="68" customWidth="1"/>
    <col min="5909" max="5909" width="14.7109375" style="68" customWidth="1"/>
    <col min="5910" max="5910" width="17.42578125" style="68" customWidth="1"/>
    <col min="5911" max="5911" width="13.42578125" style="68" customWidth="1"/>
    <col min="5912" max="5912" width="13.28515625" style="68" customWidth="1"/>
    <col min="5913" max="5913" width="3.140625" style="68" customWidth="1"/>
    <col min="5914" max="5914" width="4.7109375" style="68" customWidth="1"/>
    <col min="5915" max="5915" width="11.5703125" style="68" customWidth="1"/>
    <col min="5916" max="6159" width="8.85546875" style="68"/>
    <col min="6160" max="6160" width="32.42578125" style="68" customWidth="1"/>
    <col min="6161" max="6161" width="17.85546875" style="68" customWidth="1"/>
    <col min="6162" max="6162" width="16.5703125" style="68" customWidth="1"/>
    <col min="6163" max="6163" width="14.140625" style="68" customWidth="1"/>
    <col min="6164" max="6164" width="11" style="68" customWidth="1"/>
    <col min="6165" max="6165" width="14.7109375" style="68" customWidth="1"/>
    <col min="6166" max="6166" width="17.42578125" style="68" customWidth="1"/>
    <col min="6167" max="6167" width="13.42578125" style="68" customWidth="1"/>
    <col min="6168" max="6168" width="13.28515625" style="68" customWidth="1"/>
    <col min="6169" max="6169" width="3.140625" style="68" customWidth="1"/>
    <col min="6170" max="6170" width="4.7109375" style="68" customWidth="1"/>
    <col min="6171" max="6171" width="11.5703125" style="68" customWidth="1"/>
    <col min="6172" max="6415" width="8.85546875" style="68"/>
    <col min="6416" max="6416" width="32.42578125" style="68" customWidth="1"/>
    <col min="6417" max="6417" width="17.85546875" style="68" customWidth="1"/>
    <col min="6418" max="6418" width="16.5703125" style="68" customWidth="1"/>
    <col min="6419" max="6419" width="14.140625" style="68" customWidth="1"/>
    <col min="6420" max="6420" width="11" style="68" customWidth="1"/>
    <col min="6421" max="6421" width="14.7109375" style="68" customWidth="1"/>
    <col min="6422" max="6422" width="17.42578125" style="68" customWidth="1"/>
    <col min="6423" max="6423" width="13.42578125" style="68" customWidth="1"/>
    <col min="6424" max="6424" width="13.28515625" style="68" customWidth="1"/>
    <col min="6425" max="6425" width="3.140625" style="68" customWidth="1"/>
    <col min="6426" max="6426" width="4.7109375" style="68" customWidth="1"/>
    <col min="6427" max="6427" width="11.5703125" style="68" customWidth="1"/>
    <col min="6428" max="6671" width="8.85546875" style="68"/>
    <col min="6672" max="6672" width="32.42578125" style="68" customWidth="1"/>
    <col min="6673" max="6673" width="17.85546875" style="68" customWidth="1"/>
    <col min="6674" max="6674" width="16.5703125" style="68" customWidth="1"/>
    <col min="6675" max="6675" width="14.140625" style="68" customWidth="1"/>
    <col min="6676" max="6676" width="11" style="68" customWidth="1"/>
    <col min="6677" max="6677" width="14.7109375" style="68" customWidth="1"/>
    <col min="6678" max="6678" width="17.42578125" style="68" customWidth="1"/>
    <col min="6679" max="6679" width="13.42578125" style="68" customWidth="1"/>
    <col min="6680" max="6680" width="13.28515625" style="68" customWidth="1"/>
    <col min="6681" max="6681" width="3.140625" style="68" customWidth="1"/>
    <col min="6682" max="6682" width="4.7109375" style="68" customWidth="1"/>
    <col min="6683" max="6683" width="11.5703125" style="68" customWidth="1"/>
    <col min="6684" max="6927" width="8.85546875" style="68"/>
    <col min="6928" max="6928" width="32.42578125" style="68" customWidth="1"/>
    <col min="6929" max="6929" width="17.85546875" style="68" customWidth="1"/>
    <col min="6930" max="6930" width="16.5703125" style="68" customWidth="1"/>
    <col min="6931" max="6931" width="14.140625" style="68" customWidth="1"/>
    <col min="6932" max="6932" width="11" style="68" customWidth="1"/>
    <col min="6933" max="6933" width="14.7109375" style="68" customWidth="1"/>
    <col min="6934" max="6934" width="17.42578125" style="68" customWidth="1"/>
    <col min="6935" max="6935" width="13.42578125" style="68" customWidth="1"/>
    <col min="6936" max="6936" width="13.28515625" style="68" customWidth="1"/>
    <col min="6937" max="6937" width="3.140625" style="68" customWidth="1"/>
    <col min="6938" max="6938" width="4.7109375" style="68" customWidth="1"/>
    <col min="6939" max="6939" width="11.5703125" style="68" customWidth="1"/>
    <col min="6940" max="7183" width="8.85546875" style="68"/>
    <col min="7184" max="7184" width="32.42578125" style="68" customWidth="1"/>
    <col min="7185" max="7185" width="17.85546875" style="68" customWidth="1"/>
    <col min="7186" max="7186" width="16.5703125" style="68" customWidth="1"/>
    <col min="7187" max="7187" width="14.140625" style="68" customWidth="1"/>
    <col min="7188" max="7188" width="11" style="68" customWidth="1"/>
    <col min="7189" max="7189" width="14.7109375" style="68" customWidth="1"/>
    <col min="7190" max="7190" width="17.42578125" style="68" customWidth="1"/>
    <col min="7191" max="7191" width="13.42578125" style="68" customWidth="1"/>
    <col min="7192" max="7192" width="13.28515625" style="68" customWidth="1"/>
    <col min="7193" max="7193" width="3.140625" style="68" customWidth="1"/>
    <col min="7194" max="7194" width="4.7109375" style="68" customWidth="1"/>
    <col min="7195" max="7195" width="11.5703125" style="68" customWidth="1"/>
    <col min="7196" max="7439" width="8.85546875" style="68"/>
    <col min="7440" max="7440" width="32.42578125" style="68" customWidth="1"/>
    <col min="7441" max="7441" width="17.85546875" style="68" customWidth="1"/>
    <col min="7442" max="7442" width="16.5703125" style="68" customWidth="1"/>
    <col min="7443" max="7443" width="14.140625" style="68" customWidth="1"/>
    <col min="7444" max="7444" width="11" style="68" customWidth="1"/>
    <col min="7445" max="7445" width="14.7109375" style="68" customWidth="1"/>
    <col min="7446" max="7446" width="17.42578125" style="68" customWidth="1"/>
    <col min="7447" max="7447" width="13.42578125" style="68" customWidth="1"/>
    <col min="7448" max="7448" width="13.28515625" style="68" customWidth="1"/>
    <col min="7449" max="7449" width="3.140625" style="68" customWidth="1"/>
    <col min="7450" max="7450" width="4.7109375" style="68" customWidth="1"/>
    <col min="7451" max="7451" width="11.5703125" style="68" customWidth="1"/>
    <col min="7452" max="7695" width="8.85546875" style="68"/>
    <col min="7696" max="7696" width="32.42578125" style="68" customWidth="1"/>
    <col min="7697" max="7697" width="17.85546875" style="68" customWidth="1"/>
    <col min="7698" max="7698" width="16.5703125" style="68" customWidth="1"/>
    <col min="7699" max="7699" width="14.140625" style="68" customWidth="1"/>
    <col min="7700" max="7700" width="11" style="68" customWidth="1"/>
    <col min="7701" max="7701" width="14.7109375" style="68" customWidth="1"/>
    <col min="7702" max="7702" width="17.42578125" style="68" customWidth="1"/>
    <col min="7703" max="7703" width="13.42578125" style="68" customWidth="1"/>
    <col min="7704" max="7704" width="13.28515625" style="68" customWidth="1"/>
    <col min="7705" max="7705" width="3.140625" style="68" customWidth="1"/>
    <col min="7706" max="7706" width="4.7109375" style="68" customWidth="1"/>
    <col min="7707" max="7707" width="11.5703125" style="68" customWidth="1"/>
    <col min="7708" max="7951" width="8.85546875" style="68"/>
    <col min="7952" max="7952" width="32.42578125" style="68" customWidth="1"/>
    <col min="7953" max="7953" width="17.85546875" style="68" customWidth="1"/>
    <col min="7954" max="7954" width="16.5703125" style="68" customWidth="1"/>
    <col min="7955" max="7955" width="14.140625" style="68" customWidth="1"/>
    <col min="7956" max="7956" width="11" style="68" customWidth="1"/>
    <col min="7957" max="7957" width="14.7109375" style="68" customWidth="1"/>
    <col min="7958" max="7958" width="17.42578125" style="68" customWidth="1"/>
    <col min="7959" max="7959" width="13.42578125" style="68" customWidth="1"/>
    <col min="7960" max="7960" width="13.28515625" style="68" customWidth="1"/>
    <col min="7961" max="7961" width="3.140625" style="68" customWidth="1"/>
    <col min="7962" max="7962" width="4.7109375" style="68" customWidth="1"/>
    <col min="7963" max="7963" width="11.5703125" style="68" customWidth="1"/>
    <col min="7964" max="8207" width="8.85546875" style="68"/>
    <col min="8208" max="8208" width="32.42578125" style="68" customWidth="1"/>
    <col min="8209" max="8209" width="17.85546875" style="68" customWidth="1"/>
    <col min="8210" max="8210" width="16.5703125" style="68" customWidth="1"/>
    <col min="8211" max="8211" width="14.140625" style="68" customWidth="1"/>
    <col min="8212" max="8212" width="11" style="68" customWidth="1"/>
    <col min="8213" max="8213" width="14.7109375" style="68" customWidth="1"/>
    <col min="8214" max="8214" width="17.42578125" style="68" customWidth="1"/>
    <col min="8215" max="8215" width="13.42578125" style="68" customWidth="1"/>
    <col min="8216" max="8216" width="13.28515625" style="68" customWidth="1"/>
    <col min="8217" max="8217" width="3.140625" style="68" customWidth="1"/>
    <col min="8218" max="8218" width="4.7109375" style="68" customWidth="1"/>
    <col min="8219" max="8219" width="11.5703125" style="68" customWidth="1"/>
    <col min="8220" max="8463" width="8.85546875" style="68"/>
    <col min="8464" max="8464" width="32.42578125" style="68" customWidth="1"/>
    <col min="8465" max="8465" width="17.85546875" style="68" customWidth="1"/>
    <col min="8466" max="8466" width="16.5703125" style="68" customWidth="1"/>
    <col min="8467" max="8467" width="14.140625" style="68" customWidth="1"/>
    <col min="8468" max="8468" width="11" style="68" customWidth="1"/>
    <col min="8469" max="8469" width="14.7109375" style="68" customWidth="1"/>
    <col min="8470" max="8470" width="17.42578125" style="68" customWidth="1"/>
    <col min="8471" max="8471" width="13.42578125" style="68" customWidth="1"/>
    <col min="8472" max="8472" width="13.28515625" style="68" customWidth="1"/>
    <col min="8473" max="8473" width="3.140625" style="68" customWidth="1"/>
    <col min="8474" max="8474" width="4.7109375" style="68" customWidth="1"/>
    <col min="8475" max="8475" width="11.5703125" style="68" customWidth="1"/>
    <col min="8476" max="8719" width="8.85546875" style="68"/>
    <col min="8720" max="8720" width="32.42578125" style="68" customWidth="1"/>
    <col min="8721" max="8721" width="17.85546875" style="68" customWidth="1"/>
    <col min="8722" max="8722" width="16.5703125" style="68" customWidth="1"/>
    <col min="8723" max="8723" width="14.140625" style="68" customWidth="1"/>
    <col min="8724" max="8724" width="11" style="68" customWidth="1"/>
    <col min="8725" max="8725" width="14.7109375" style="68" customWidth="1"/>
    <col min="8726" max="8726" width="17.42578125" style="68" customWidth="1"/>
    <col min="8727" max="8727" width="13.42578125" style="68" customWidth="1"/>
    <col min="8728" max="8728" width="13.28515625" style="68" customWidth="1"/>
    <col min="8729" max="8729" width="3.140625" style="68" customWidth="1"/>
    <col min="8730" max="8730" width="4.7109375" style="68" customWidth="1"/>
    <col min="8731" max="8731" width="11.5703125" style="68" customWidth="1"/>
    <col min="8732" max="8975" width="8.85546875" style="68"/>
    <col min="8976" max="8976" width="32.42578125" style="68" customWidth="1"/>
    <col min="8977" max="8977" width="17.85546875" style="68" customWidth="1"/>
    <col min="8978" max="8978" width="16.5703125" style="68" customWidth="1"/>
    <col min="8979" max="8979" width="14.140625" style="68" customWidth="1"/>
    <col min="8980" max="8980" width="11" style="68" customWidth="1"/>
    <col min="8981" max="8981" width="14.7109375" style="68" customWidth="1"/>
    <col min="8982" max="8982" width="17.42578125" style="68" customWidth="1"/>
    <col min="8983" max="8983" width="13.42578125" style="68" customWidth="1"/>
    <col min="8984" max="8984" width="13.28515625" style="68" customWidth="1"/>
    <col min="8985" max="8985" width="3.140625" style="68" customWidth="1"/>
    <col min="8986" max="8986" width="4.7109375" style="68" customWidth="1"/>
    <col min="8987" max="8987" width="11.5703125" style="68" customWidth="1"/>
    <col min="8988" max="9231" width="8.85546875" style="68"/>
    <col min="9232" max="9232" width="32.42578125" style="68" customWidth="1"/>
    <col min="9233" max="9233" width="17.85546875" style="68" customWidth="1"/>
    <col min="9234" max="9234" width="16.5703125" style="68" customWidth="1"/>
    <col min="9235" max="9235" width="14.140625" style="68" customWidth="1"/>
    <col min="9236" max="9236" width="11" style="68" customWidth="1"/>
    <col min="9237" max="9237" width="14.7109375" style="68" customWidth="1"/>
    <col min="9238" max="9238" width="17.42578125" style="68" customWidth="1"/>
    <col min="9239" max="9239" width="13.42578125" style="68" customWidth="1"/>
    <col min="9240" max="9240" width="13.28515625" style="68" customWidth="1"/>
    <col min="9241" max="9241" width="3.140625" style="68" customWidth="1"/>
    <col min="9242" max="9242" width="4.7109375" style="68" customWidth="1"/>
    <col min="9243" max="9243" width="11.5703125" style="68" customWidth="1"/>
    <col min="9244" max="9487" width="8.85546875" style="68"/>
    <col min="9488" max="9488" width="32.42578125" style="68" customWidth="1"/>
    <col min="9489" max="9489" width="17.85546875" style="68" customWidth="1"/>
    <col min="9490" max="9490" width="16.5703125" style="68" customWidth="1"/>
    <col min="9491" max="9491" width="14.140625" style="68" customWidth="1"/>
    <col min="9492" max="9492" width="11" style="68" customWidth="1"/>
    <col min="9493" max="9493" width="14.7109375" style="68" customWidth="1"/>
    <col min="9494" max="9494" width="17.42578125" style="68" customWidth="1"/>
    <col min="9495" max="9495" width="13.42578125" style="68" customWidth="1"/>
    <col min="9496" max="9496" width="13.28515625" style="68" customWidth="1"/>
    <col min="9497" max="9497" width="3.140625" style="68" customWidth="1"/>
    <col min="9498" max="9498" width="4.7109375" style="68" customWidth="1"/>
    <col min="9499" max="9499" width="11.5703125" style="68" customWidth="1"/>
    <col min="9500" max="9743" width="8.85546875" style="68"/>
    <col min="9744" max="9744" width="32.42578125" style="68" customWidth="1"/>
    <col min="9745" max="9745" width="17.85546875" style="68" customWidth="1"/>
    <col min="9746" max="9746" width="16.5703125" style="68" customWidth="1"/>
    <col min="9747" max="9747" width="14.140625" style="68" customWidth="1"/>
    <col min="9748" max="9748" width="11" style="68" customWidth="1"/>
    <col min="9749" max="9749" width="14.7109375" style="68" customWidth="1"/>
    <col min="9750" max="9750" width="17.42578125" style="68" customWidth="1"/>
    <col min="9751" max="9751" width="13.42578125" style="68" customWidth="1"/>
    <col min="9752" max="9752" width="13.28515625" style="68" customWidth="1"/>
    <col min="9753" max="9753" width="3.140625" style="68" customWidth="1"/>
    <col min="9754" max="9754" width="4.7109375" style="68" customWidth="1"/>
    <col min="9755" max="9755" width="11.5703125" style="68" customWidth="1"/>
    <col min="9756" max="9999" width="8.85546875" style="68"/>
    <col min="10000" max="10000" width="32.42578125" style="68" customWidth="1"/>
    <col min="10001" max="10001" width="17.85546875" style="68" customWidth="1"/>
    <col min="10002" max="10002" width="16.5703125" style="68" customWidth="1"/>
    <col min="10003" max="10003" width="14.140625" style="68" customWidth="1"/>
    <col min="10004" max="10004" width="11" style="68" customWidth="1"/>
    <col min="10005" max="10005" width="14.7109375" style="68" customWidth="1"/>
    <col min="10006" max="10006" width="17.42578125" style="68" customWidth="1"/>
    <col min="10007" max="10007" width="13.42578125" style="68" customWidth="1"/>
    <col min="10008" max="10008" width="13.28515625" style="68" customWidth="1"/>
    <col min="10009" max="10009" width="3.140625" style="68" customWidth="1"/>
    <col min="10010" max="10010" width="4.7109375" style="68" customWidth="1"/>
    <col min="10011" max="10011" width="11.5703125" style="68" customWidth="1"/>
    <col min="10012" max="10255" width="8.85546875" style="68"/>
    <col min="10256" max="10256" width="32.42578125" style="68" customWidth="1"/>
    <col min="10257" max="10257" width="17.85546875" style="68" customWidth="1"/>
    <col min="10258" max="10258" width="16.5703125" style="68" customWidth="1"/>
    <col min="10259" max="10259" width="14.140625" style="68" customWidth="1"/>
    <col min="10260" max="10260" width="11" style="68" customWidth="1"/>
    <col min="10261" max="10261" width="14.7109375" style="68" customWidth="1"/>
    <col min="10262" max="10262" width="17.42578125" style="68" customWidth="1"/>
    <col min="10263" max="10263" width="13.42578125" style="68" customWidth="1"/>
    <col min="10264" max="10264" width="13.28515625" style="68" customWidth="1"/>
    <col min="10265" max="10265" width="3.140625" style="68" customWidth="1"/>
    <col min="10266" max="10266" width="4.7109375" style="68" customWidth="1"/>
    <col min="10267" max="10267" width="11.5703125" style="68" customWidth="1"/>
    <col min="10268" max="10511" width="8.85546875" style="68"/>
    <col min="10512" max="10512" width="32.42578125" style="68" customWidth="1"/>
    <col min="10513" max="10513" width="17.85546875" style="68" customWidth="1"/>
    <col min="10514" max="10514" width="16.5703125" style="68" customWidth="1"/>
    <col min="10515" max="10515" width="14.140625" style="68" customWidth="1"/>
    <col min="10516" max="10516" width="11" style="68" customWidth="1"/>
    <col min="10517" max="10517" width="14.7109375" style="68" customWidth="1"/>
    <col min="10518" max="10518" width="17.42578125" style="68" customWidth="1"/>
    <col min="10519" max="10519" width="13.42578125" style="68" customWidth="1"/>
    <col min="10520" max="10520" width="13.28515625" style="68" customWidth="1"/>
    <col min="10521" max="10521" width="3.140625" style="68" customWidth="1"/>
    <col min="10522" max="10522" width="4.7109375" style="68" customWidth="1"/>
    <col min="10523" max="10523" width="11.5703125" style="68" customWidth="1"/>
    <col min="10524" max="10767" width="8.85546875" style="68"/>
    <col min="10768" max="10768" width="32.42578125" style="68" customWidth="1"/>
    <col min="10769" max="10769" width="17.85546875" style="68" customWidth="1"/>
    <col min="10770" max="10770" width="16.5703125" style="68" customWidth="1"/>
    <col min="10771" max="10771" width="14.140625" style="68" customWidth="1"/>
    <col min="10772" max="10772" width="11" style="68" customWidth="1"/>
    <col min="10773" max="10773" width="14.7109375" style="68" customWidth="1"/>
    <col min="10774" max="10774" width="17.42578125" style="68" customWidth="1"/>
    <col min="10775" max="10775" width="13.42578125" style="68" customWidth="1"/>
    <col min="10776" max="10776" width="13.28515625" style="68" customWidth="1"/>
    <col min="10777" max="10777" width="3.140625" style="68" customWidth="1"/>
    <col min="10778" max="10778" width="4.7109375" style="68" customWidth="1"/>
    <col min="10779" max="10779" width="11.5703125" style="68" customWidth="1"/>
    <col min="10780" max="11023" width="8.85546875" style="68"/>
    <col min="11024" max="11024" width="32.42578125" style="68" customWidth="1"/>
    <col min="11025" max="11025" width="17.85546875" style="68" customWidth="1"/>
    <col min="11026" max="11026" width="16.5703125" style="68" customWidth="1"/>
    <col min="11027" max="11027" width="14.140625" style="68" customWidth="1"/>
    <col min="11028" max="11028" width="11" style="68" customWidth="1"/>
    <col min="11029" max="11029" width="14.7109375" style="68" customWidth="1"/>
    <col min="11030" max="11030" width="17.42578125" style="68" customWidth="1"/>
    <col min="11031" max="11031" width="13.42578125" style="68" customWidth="1"/>
    <col min="11032" max="11032" width="13.28515625" style="68" customWidth="1"/>
    <col min="11033" max="11033" width="3.140625" style="68" customWidth="1"/>
    <col min="11034" max="11034" width="4.7109375" style="68" customWidth="1"/>
    <col min="11035" max="11035" width="11.5703125" style="68" customWidth="1"/>
    <col min="11036" max="11279" width="8.85546875" style="68"/>
    <col min="11280" max="11280" width="32.42578125" style="68" customWidth="1"/>
    <col min="11281" max="11281" width="17.85546875" style="68" customWidth="1"/>
    <col min="11282" max="11282" width="16.5703125" style="68" customWidth="1"/>
    <col min="11283" max="11283" width="14.140625" style="68" customWidth="1"/>
    <col min="11284" max="11284" width="11" style="68" customWidth="1"/>
    <col min="11285" max="11285" width="14.7109375" style="68" customWidth="1"/>
    <col min="11286" max="11286" width="17.42578125" style="68" customWidth="1"/>
    <col min="11287" max="11287" width="13.42578125" style="68" customWidth="1"/>
    <col min="11288" max="11288" width="13.28515625" style="68" customWidth="1"/>
    <col min="11289" max="11289" width="3.140625" style="68" customWidth="1"/>
    <col min="11290" max="11290" width="4.7109375" style="68" customWidth="1"/>
    <col min="11291" max="11291" width="11.5703125" style="68" customWidth="1"/>
    <col min="11292" max="11535" width="8.85546875" style="68"/>
    <col min="11536" max="11536" width="32.42578125" style="68" customWidth="1"/>
    <col min="11537" max="11537" width="17.85546875" style="68" customWidth="1"/>
    <col min="11538" max="11538" width="16.5703125" style="68" customWidth="1"/>
    <col min="11539" max="11539" width="14.140625" style="68" customWidth="1"/>
    <col min="11540" max="11540" width="11" style="68" customWidth="1"/>
    <col min="11541" max="11541" width="14.7109375" style="68" customWidth="1"/>
    <col min="11542" max="11542" width="17.42578125" style="68" customWidth="1"/>
    <col min="11543" max="11543" width="13.42578125" style="68" customWidth="1"/>
    <col min="11544" max="11544" width="13.28515625" style="68" customWidth="1"/>
    <col min="11545" max="11545" width="3.140625" style="68" customWidth="1"/>
    <col min="11546" max="11546" width="4.7109375" style="68" customWidth="1"/>
    <col min="11547" max="11547" width="11.5703125" style="68" customWidth="1"/>
    <col min="11548" max="11791" width="8.85546875" style="68"/>
    <col min="11792" max="11792" width="32.42578125" style="68" customWidth="1"/>
    <col min="11793" max="11793" width="17.85546875" style="68" customWidth="1"/>
    <col min="11794" max="11794" width="16.5703125" style="68" customWidth="1"/>
    <col min="11795" max="11795" width="14.140625" style="68" customWidth="1"/>
    <col min="11796" max="11796" width="11" style="68" customWidth="1"/>
    <col min="11797" max="11797" width="14.7109375" style="68" customWidth="1"/>
    <col min="11798" max="11798" width="17.42578125" style="68" customWidth="1"/>
    <col min="11799" max="11799" width="13.42578125" style="68" customWidth="1"/>
    <col min="11800" max="11800" width="13.28515625" style="68" customWidth="1"/>
    <col min="11801" max="11801" width="3.140625" style="68" customWidth="1"/>
    <col min="11802" max="11802" width="4.7109375" style="68" customWidth="1"/>
    <col min="11803" max="11803" width="11.5703125" style="68" customWidth="1"/>
    <col min="11804" max="12047" width="8.85546875" style="68"/>
    <col min="12048" max="12048" width="32.42578125" style="68" customWidth="1"/>
    <col min="12049" max="12049" width="17.85546875" style="68" customWidth="1"/>
    <col min="12050" max="12050" width="16.5703125" style="68" customWidth="1"/>
    <col min="12051" max="12051" width="14.140625" style="68" customWidth="1"/>
    <col min="12052" max="12052" width="11" style="68" customWidth="1"/>
    <col min="12053" max="12053" width="14.7109375" style="68" customWidth="1"/>
    <col min="12054" max="12054" width="17.42578125" style="68" customWidth="1"/>
    <col min="12055" max="12055" width="13.42578125" style="68" customWidth="1"/>
    <col min="12056" max="12056" width="13.28515625" style="68" customWidth="1"/>
    <col min="12057" max="12057" width="3.140625" style="68" customWidth="1"/>
    <col min="12058" max="12058" width="4.7109375" style="68" customWidth="1"/>
    <col min="12059" max="12059" width="11.5703125" style="68" customWidth="1"/>
    <col min="12060" max="12303" width="8.85546875" style="68"/>
    <col min="12304" max="12304" width="32.42578125" style="68" customWidth="1"/>
    <col min="12305" max="12305" width="17.85546875" style="68" customWidth="1"/>
    <col min="12306" max="12306" width="16.5703125" style="68" customWidth="1"/>
    <col min="12307" max="12307" width="14.140625" style="68" customWidth="1"/>
    <col min="12308" max="12308" width="11" style="68" customWidth="1"/>
    <col min="12309" max="12309" width="14.7109375" style="68" customWidth="1"/>
    <col min="12310" max="12310" width="17.42578125" style="68" customWidth="1"/>
    <col min="12311" max="12311" width="13.42578125" style="68" customWidth="1"/>
    <col min="12312" max="12312" width="13.28515625" style="68" customWidth="1"/>
    <col min="12313" max="12313" width="3.140625" style="68" customWidth="1"/>
    <col min="12314" max="12314" width="4.7109375" style="68" customWidth="1"/>
    <col min="12315" max="12315" width="11.5703125" style="68" customWidth="1"/>
    <col min="12316" max="12559" width="8.85546875" style="68"/>
    <col min="12560" max="12560" width="32.42578125" style="68" customWidth="1"/>
    <col min="12561" max="12561" width="17.85546875" style="68" customWidth="1"/>
    <col min="12562" max="12562" width="16.5703125" style="68" customWidth="1"/>
    <col min="12563" max="12563" width="14.140625" style="68" customWidth="1"/>
    <col min="12564" max="12564" width="11" style="68" customWidth="1"/>
    <col min="12565" max="12565" width="14.7109375" style="68" customWidth="1"/>
    <col min="12566" max="12566" width="17.42578125" style="68" customWidth="1"/>
    <col min="12567" max="12567" width="13.42578125" style="68" customWidth="1"/>
    <col min="12568" max="12568" width="13.28515625" style="68" customWidth="1"/>
    <col min="12569" max="12569" width="3.140625" style="68" customWidth="1"/>
    <col min="12570" max="12570" width="4.7109375" style="68" customWidth="1"/>
    <col min="12571" max="12571" width="11.5703125" style="68" customWidth="1"/>
    <col min="12572" max="12815" width="8.85546875" style="68"/>
    <col min="12816" max="12816" width="32.42578125" style="68" customWidth="1"/>
    <col min="12817" max="12817" width="17.85546875" style="68" customWidth="1"/>
    <col min="12818" max="12818" width="16.5703125" style="68" customWidth="1"/>
    <col min="12819" max="12819" width="14.140625" style="68" customWidth="1"/>
    <col min="12820" max="12820" width="11" style="68" customWidth="1"/>
    <col min="12821" max="12821" width="14.7109375" style="68" customWidth="1"/>
    <col min="12822" max="12822" width="17.42578125" style="68" customWidth="1"/>
    <col min="12823" max="12823" width="13.42578125" style="68" customWidth="1"/>
    <col min="12824" max="12824" width="13.28515625" style="68" customWidth="1"/>
    <col min="12825" max="12825" width="3.140625" style="68" customWidth="1"/>
    <col min="12826" max="12826" width="4.7109375" style="68" customWidth="1"/>
    <col min="12827" max="12827" width="11.5703125" style="68" customWidth="1"/>
    <col min="12828" max="13071" width="8.85546875" style="68"/>
    <col min="13072" max="13072" width="32.42578125" style="68" customWidth="1"/>
    <col min="13073" max="13073" width="17.85546875" style="68" customWidth="1"/>
    <col min="13074" max="13074" width="16.5703125" style="68" customWidth="1"/>
    <col min="13075" max="13075" width="14.140625" style="68" customWidth="1"/>
    <col min="13076" max="13076" width="11" style="68" customWidth="1"/>
    <col min="13077" max="13077" width="14.7109375" style="68" customWidth="1"/>
    <col min="13078" max="13078" width="17.42578125" style="68" customWidth="1"/>
    <col min="13079" max="13079" width="13.42578125" style="68" customWidth="1"/>
    <col min="13080" max="13080" width="13.28515625" style="68" customWidth="1"/>
    <col min="13081" max="13081" width="3.140625" style="68" customWidth="1"/>
    <col min="13082" max="13082" width="4.7109375" style="68" customWidth="1"/>
    <col min="13083" max="13083" width="11.5703125" style="68" customWidth="1"/>
    <col min="13084" max="13327" width="8.85546875" style="68"/>
    <col min="13328" max="13328" width="32.42578125" style="68" customWidth="1"/>
    <col min="13329" max="13329" width="17.85546875" style="68" customWidth="1"/>
    <col min="13330" max="13330" width="16.5703125" style="68" customWidth="1"/>
    <col min="13331" max="13331" width="14.140625" style="68" customWidth="1"/>
    <col min="13332" max="13332" width="11" style="68" customWidth="1"/>
    <col min="13333" max="13333" width="14.7109375" style="68" customWidth="1"/>
    <col min="13334" max="13334" width="17.42578125" style="68" customWidth="1"/>
    <col min="13335" max="13335" width="13.42578125" style="68" customWidth="1"/>
    <col min="13336" max="13336" width="13.28515625" style="68" customWidth="1"/>
    <col min="13337" max="13337" width="3.140625" style="68" customWidth="1"/>
    <col min="13338" max="13338" width="4.7109375" style="68" customWidth="1"/>
    <col min="13339" max="13339" width="11.5703125" style="68" customWidth="1"/>
    <col min="13340" max="13583" width="8.85546875" style="68"/>
    <col min="13584" max="13584" width="32.42578125" style="68" customWidth="1"/>
    <col min="13585" max="13585" width="17.85546875" style="68" customWidth="1"/>
    <col min="13586" max="13586" width="16.5703125" style="68" customWidth="1"/>
    <col min="13587" max="13587" width="14.140625" style="68" customWidth="1"/>
    <col min="13588" max="13588" width="11" style="68" customWidth="1"/>
    <col min="13589" max="13589" width="14.7109375" style="68" customWidth="1"/>
    <col min="13590" max="13590" width="17.42578125" style="68" customWidth="1"/>
    <col min="13591" max="13591" width="13.42578125" style="68" customWidth="1"/>
    <col min="13592" max="13592" width="13.28515625" style="68" customWidth="1"/>
    <col min="13593" max="13593" width="3.140625" style="68" customWidth="1"/>
    <col min="13594" max="13594" width="4.7109375" style="68" customWidth="1"/>
    <col min="13595" max="13595" width="11.5703125" style="68" customWidth="1"/>
    <col min="13596" max="13839" width="8.85546875" style="68"/>
    <col min="13840" max="13840" width="32.42578125" style="68" customWidth="1"/>
    <col min="13841" max="13841" width="17.85546875" style="68" customWidth="1"/>
    <col min="13842" max="13842" width="16.5703125" style="68" customWidth="1"/>
    <col min="13843" max="13843" width="14.140625" style="68" customWidth="1"/>
    <col min="13844" max="13844" width="11" style="68" customWidth="1"/>
    <col min="13845" max="13845" width="14.7109375" style="68" customWidth="1"/>
    <col min="13846" max="13846" width="17.42578125" style="68" customWidth="1"/>
    <col min="13847" max="13847" width="13.42578125" style="68" customWidth="1"/>
    <col min="13848" max="13848" width="13.28515625" style="68" customWidth="1"/>
    <col min="13849" max="13849" width="3.140625" style="68" customWidth="1"/>
    <col min="13850" max="13850" width="4.7109375" style="68" customWidth="1"/>
    <col min="13851" max="13851" width="11.5703125" style="68" customWidth="1"/>
    <col min="13852" max="14095" width="8.85546875" style="68"/>
    <col min="14096" max="14096" width="32.42578125" style="68" customWidth="1"/>
    <col min="14097" max="14097" width="17.85546875" style="68" customWidth="1"/>
    <col min="14098" max="14098" width="16.5703125" style="68" customWidth="1"/>
    <col min="14099" max="14099" width="14.140625" style="68" customWidth="1"/>
    <col min="14100" max="14100" width="11" style="68" customWidth="1"/>
    <col min="14101" max="14101" width="14.7109375" style="68" customWidth="1"/>
    <col min="14102" max="14102" width="17.42578125" style="68" customWidth="1"/>
    <col min="14103" max="14103" width="13.42578125" style="68" customWidth="1"/>
    <col min="14104" max="14104" width="13.28515625" style="68" customWidth="1"/>
    <col min="14105" max="14105" width="3.140625" style="68" customWidth="1"/>
    <col min="14106" max="14106" width="4.7109375" style="68" customWidth="1"/>
    <col min="14107" max="14107" width="11.5703125" style="68" customWidth="1"/>
    <col min="14108" max="14351" width="8.85546875" style="68"/>
    <col min="14352" max="14352" width="32.42578125" style="68" customWidth="1"/>
    <col min="14353" max="14353" width="17.85546875" style="68" customWidth="1"/>
    <col min="14354" max="14354" width="16.5703125" style="68" customWidth="1"/>
    <col min="14355" max="14355" width="14.140625" style="68" customWidth="1"/>
    <col min="14356" max="14356" width="11" style="68" customWidth="1"/>
    <col min="14357" max="14357" width="14.7109375" style="68" customWidth="1"/>
    <col min="14358" max="14358" width="17.42578125" style="68" customWidth="1"/>
    <col min="14359" max="14359" width="13.42578125" style="68" customWidth="1"/>
    <col min="14360" max="14360" width="13.28515625" style="68" customWidth="1"/>
    <col min="14361" max="14361" width="3.140625" style="68" customWidth="1"/>
    <col min="14362" max="14362" width="4.7109375" style="68" customWidth="1"/>
    <col min="14363" max="14363" width="11.5703125" style="68" customWidth="1"/>
    <col min="14364" max="14607" width="8.85546875" style="68"/>
    <col min="14608" max="14608" width="32.42578125" style="68" customWidth="1"/>
    <col min="14609" max="14609" width="17.85546875" style="68" customWidth="1"/>
    <col min="14610" max="14610" width="16.5703125" style="68" customWidth="1"/>
    <col min="14611" max="14611" width="14.140625" style="68" customWidth="1"/>
    <col min="14612" max="14612" width="11" style="68" customWidth="1"/>
    <col min="14613" max="14613" width="14.7109375" style="68" customWidth="1"/>
    <col min="14614" max="14614" width="17.42578125" style="68" customWidth="1"/>
    <col min="14615" max="14615" width="13.42578125" style="68" customWidth="1"/>
    <col min="14616" max="14616" width="13.28515625" style="68" customWidth="1"/>
    <col min="14617" max="14617" width="3.140625" style="68" customWidth="1"/>
    <col min="14618" max="14618" width="4.7109375" style="68" customWidth="1"/>
    <col min="14619" max="14619" width="11.5703125" style="68" customWidth="1"/>
    <col min="14620" max="14863" width="8.85546875" style="68"/>
    <col min="14864" max="14864" width="32.42578125" style="68" customWidth="1"/>
    <col min="14865" max="14865" width="17.85546875" style="68" customWidth="1"/>
    <col min="14866" max="14866" width="16.5703125" style="68" customWidth="1"/>
    <col min="14867" max="14867" width="14.140625" style="68" customWidth="1"/>
    <col min="14868" max="14868" width="11" style="68" customWidth="1"/>
    <col min="14869" max="14869" width="14.7109375" style="68" customWidth="1"/>
    <col min="14870" max="14870" width="17.42578125" style="68" customWidth="1"/>
    <col min="14871" max="14871" width="13.42578125" style="68" customWidth="1"/>
    <col min="14872" max="14872" width="13.28515625" style="68" customWidth="1"/>
    <col min="14873" max="14873" width="3.140625" style="68" customWidth="1"/>
    <col min="14874" max="14874" width="4.7109375" style="68" customWidth="1"/>
    <col min="14875" max="14875" width="11.5703125" style="68" customWidth="1"/>
    <col min="14876" max="15119" width="8.85546875" style="68"/>
    <col min="15120" max="15120" width="32.42578125" style="68" customWidth="1"/>
    <col min="15121" max="15121" width="17.85546875" style="68" customWidth="1"/>
    <col min="15122" max="15122" width="16.5703125" style="68" customWidth="1"/>
    <col min="15123" max="15123" width="14.140625" style="68" customWidth="1"/>
    <col min="15124" max="15124" width="11" style="68" customWidth="1"/>
    <col min="15125" max="15125" width="14.7109375" style="68" customWidth="1"/>
    <col min="15126" max="15126" width="17.42578125" style="68" customWidth="1"/>
    <col min="15127" max="15127" width="13.42578125" style="68" customWidth="1"/>
    <col min="15128" max="15128" width="13.28515625" style="68" customWidth="1"/>
    <col min="15129" max="15129" width="3.140625" style="68" customWidth="1"/>
    <col min="15130" max="15130" width="4.7109375" style="68" customWidth="1"/>
    <col min="15131" max="15131" width="11.5703125" style="68" customWidth="1"/>
    <col min="15132" max="15375" width="8.85546875" style="68"/>
    <col min="15376" max="15376" width="32.42578125" style="68" customWidth="1"/>
    <col min="15377" max="15377" width="17.85546875" style="68" customWidth="1"/>
    <col min="15378" max="15378" width="16.5703125" style="68" customWidth="1"/>
    <col min="15379" max="15379" width="14.140625" style="68" customWidth="1"/>
    <col min="15380" max="15380" width="11" style="68" customWidth="1"/>
    <col min="15381" max="15381" width="14.7109375" style="68" customWidth="1"/>
    <col min="15382" max="15382" width="17.42578125" style="68" customWidth="1"/>
    <col min="15383" max="15383" width="13.42578125" style="68" customWidth="1"/>
    <col min="15384" max="15384" width="13.28515625" style="68" customWidth="1"/>
    <col min="15385" max="15385" width="3.140625" style="68" customWidth="1"/>
    <col min="15386" max="15386" width="4.7109375" style="68" customWidth="1"/>
    <col min="15387" max="15387" width="11.5703125" style="68" customWidth="1"/>
    <col min="15388" max="15631" width="8.85546875" style="68"/>
    <col min="15632" max="15632" width="32.42578125" style="68" customWidth="1"/>
    <col min="15633" max="15633" width="17.85546875" style="68" customWidth="1"/>
    <col min="15634" max="15634" width="16.5703125" style="68" customWidth="1"/>
    <col min="15635" max="15635" width="14.140625" style="68" customWidth="1"/>
    <col min="15636" max="15636" width="11" style="68" customWidth="1"/>
    <col min="15637" max="15637" width="14.7109375" style="68" customWidth="1"/>
    <col min="15638" max="15638" width="17.42578125" style="68" customWidth="1"/>
    <col min="15639" max="15639" width="13.42578125" style="68" customWidth="1"/>
    <col min="15640" max="15640" width="13.28515625" style="68" customWidth="1"/>
    <col min="15641" max="15641" width="3.140625" style="68" customWidth="1"/>
    <col min="15642" max="15642" width="4.7109375" style="68" customWidth="1"/>
    <col min="15643" max="15643" width="11.5703125" style="68" customWidth="1"/>
    <col min="15644" max="15887" width="8.85546875" style="68"/>
    <col min="15888" max="15888" width="32.42578125" style="68" customWidth="1"/>
    <col min="15889" max="15889" width="17.85546875" style="68" customWidth="1"/>
    <col min="15890" max="15890" width="16.5703125" style="68" customWidth="1"/>
    <col min="15891" max="15891" width="14.140625" style="68" customWidth="1"/>
    <col min="15892" max="15892" width="11" style="68" customWidth="1"/>
    <col min="15893" max="15893" width="14.7109375" style="68" customWidth="1"/>
    <col min="15894" max="15894" width="17.42578125" style="68" customWidth="1"/>
    <col min="15895" max="15895" width="13.42578125" style="68" customWidth="1"/>
    <col min="15896" max="15896" width="13.28515625" style="68" customWidth="1"/>
    <col min="15897" max="15897" width="3.140625" style="68" customWidth="1"/>
    <col min="15898" max="15898" width="4.7109375" style="68" customWidth="1"/>
    <col min="15899" max="15899" width="11.5703125" style="68" customWidth="1"/>
    <col min="15900" max="16143" width="8.85546875" style="68"/>
    <col min="16144" max="16144" width="32.42578125" style="68" customWidth="1"/>
    <col min="16145" max="16145" width="17.85546875" style="68" customWidth="1"/>
    <col min="16146" max="16146" width="16.5703125" style="68" customWidth="1"/>
    <col min="16147" max="16147" width="14.140625" style="68" customWidth="1"/>
    <col min="16148" max="16148" width="11" style="68" customWidth="1"/>
    <col min="16149" max="16149" width="14.7109375" style="68" customWidth="1"/>
    <col min="16150" max="16150" width="17.42578125" style="68" customWidth="1"/>
    <col min="16151" max="16151" width="13.42578125" style="68" customWidth="1"/>
    <col min="16152" max="16152" width="13.28515625" style="68" customWidth="1"/>
    <col min="16153" max="16153" width="3.140625" style="68" customWidth="1"/>
    <col min="16154" max="16154" width="4.7109375" style="68" customWidth="1"/>
    <col min="16155" max="16155" width="11.5703125" style="68" customWidth="1"/>
    <col min="16156" max="16384" width="8.85546875" style="68"/>
  </cols>
  <sheetData>
    <row r="1" spans="1:34" ht="24" customHeight="1">
      <c r="A1" s="233"/>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450" t="s">
        <v>528</v>
      </c>
    </row>
    <row r="2" spans="1:34" ht="27" customHeight="1">
      <c r="A2" s="233"/>
      <c r="B2" s="654"/>
      <c r="C2" s="654"/>
      <c r="D2" s="654"/>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450"/>
    </row>
    <row r="3" spans="1:34" s="83" customFormat="1" ht="18" customHeight="1">
      <c r="A3" s="479" t="s">
        <v>538</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526"/>
      <c r="AG3" s="481" t="s">
        <v>536</v>
      </c>
    </row>
    <row r="4" spans="1:34" ht="19.149999999999999" customHeight="1">
      <c r="A4" s="822" t="s">
        <v>409</v>
      </c>
      <c r="B4" s="822"/>
      <c r="C4" s="822"/>
      <c r="D4" s="822"/>
      <c r="E4" s="823"/>
      <c r="F4" s="823"/>
      <c r="G4" s="823"/>
      <c r="H4" s="823"/>
      <c r="I4" s="823"/>
      <c r="J4" s="823"/>
      <c r="K4" s="823"/>
      <c r="L4" s="823"/>
      <c r="M4" s="823"/>
      <c r="N4" s="823"/>
      <c r="O4" s="823"/>
      <c r="P4" s="823"/>
      <c r="Q4" s="823"/>
      <c r="R4" s="823"/>
      <c r="S4" s="823"/>
      <c r="T4" s="823"/>
      <c r="U4" s="823"/>
      <c r="V4" s="823"/>
      <c r="W4" s="823"/>
      <c r="X4" s="823"/>
      <c r="Y4" s="823"/>
      <c r="Z4" s="823"/>
      <c r="AA4" s="823"/>
      <c r="AB4" s="823"/>
      <c r="AC4" s="823"/>
      <c r="AD4" s="823"/>
      <c r="AE4" s="823"/>
      <c r="AF4" s="823"/>
      <c r="AG4" s="823"/>
    </row>
    <row r="5" spans="1:34" ht="23.45" customHeight="1">
      <c r="A5" s="935" t="s">
        <v>498</v>
      </c>
      <c r="B5" s="935"/>
      <c r="C5" s="935"/>
      <c r="D5" s="935"/>
      <c r="E5" s="935"/>
      <c r="F5" s="935"/>
      <c r="G5" s="935"/>
      <c r="H5" s="935"/>
      <c r="I5" s="935"/>
      <c r="J5" s="935"/>
      <c r="K5" s="935"/>
      <c r="L5" s="935"/>
      <c r="M5" s="935"/>
      <c r="N5" s="935"/>
      <c r="O5" s="935"/>
      <c r="P5" s="935"/>
      <c r="Q5" s="935"/>
      <c r="R5" s="935"/>
      <c r="S5" s="935"/>
      <c r="T5" s="935"/>
      <c r="U5" s="935"/>
      <c r="V5" s="935"/>
      <c r="W5" s="935"/>
      <c r="X5" s="935"/>
      <c r="Y5" s="935"/>
      <c r="Z5" s="935"/>
      <c r="AA5" s="935"/>
      <c r="AB5" s="935"/>
      <c r="AC5" s="935"/>
      <c r="AD5" s="935"/>
      <c r="AE5" s="935"/>
      <c r="AF5" s="935"/>
      <c r="AG5" s="935"/>
    </row>
    <row r="6" spans="1:34" ht="25.15" customHeight="1">
      <c r="A6" s="935" t="s">
        <v>499</v>
      </c>
      <c r="B6" s="935"/>
      <c r="C6" s="935"/>
      <c r="D6" s="935"/>
      <c r="E6" s="935"/>
      <c r="F6" s="935"/>
      <c r="G6" s="935"/>
      <c r="H6" s="935"/>
      <c r="I6" s="935"/>
      <c r="J6" s="935"/>
      <c r="K6" s="935"/>
      <c r="L6" s="935"/>
      <c r="M6" s="935"/>
      <c r="N6" s="935"/>
      <c r="O6" s="935"/>
      <c r="P6" s="935"/>
      <c r="Q6" s="935"/>
      <c r="R6" s="935"/>
      <c r="S6" s="935"/>
      <c r="T6" s="935"/>
      <c r="U6" s="935"/>
      <c r="V6" s="935"/>
      <c r="W6" s="935"/>
      <c r="X6" s="935"/>
      <c r="Y6" s="935"/>
      <c r="Z6" s="935"/>
      <c r="AA6" s="935"/>
      <c r="AB6" s="935"/>
      <c r="AC6" s="935"/>
      <c r="AD6" s="935"/>
      <c r="AE6" s="935"/>
      <c r="AF6" s="935"/>
      <c r="AG6" s="935"/>
    </row>
    <row r="7" spans="1:34" ht="16.899999999999999" customHeight="1">
      <c r="A7" s="925" t="s">
        <v>3</v>
      </c>
      <c r="B7" s="925"/>
      <c r="C7" s="925"/>
      <c r="D7" s="925"/>
      <c r="E7" s="925"/>
      <c r="F7" s="925"/>
      <c r="G7" s="925"/>
      <c r="H7" s="925"/>
      <c r="I7" s="925"/>
      <c r="J7" s="925"/>
      <c r="K7" s="925"/>
      <c r="L7" s="925"/>
      <c r="M7" s="925"/>
      <c r="N7" s="925"/>
      <c r="O7" s="925"/>
      <c r="P7" s="925"/>
      <c r="Q7" s="925"/>
      <c r="R7" s="925"/>
      <c r="S7" s="925"/>
      <c r="T7" s="925"/>
      <c r="U7" s="925"/>
      <c r="V7" s="925"/>
      <c r="W7" s="925"/>
      <c r="X7" s="925"/>
      <c r="Y7" s="925"/>
      <c r="Z7" s="925"/>
      <c r="AA7" s="925"/>
      <c r="AB7" s="925"/>
      <c r="AC7" s="925"/>
      <c r="AD7" s="925"/>
      <c r="AE7" s="925"/>
      <c r="AF7" s="925"/>
      <c r="AG7" s="925"/>
    </row>
    <row r="8" spans="1:34" s="233" customFormat="1">
      <c r="A8" s="659"/>
      <c r="B8" s="215"/>
      <c r="C8" s="215"/>
      <c r="D8" s="215"/>
      <c r="E8" s="216"/>
      <c r="F8" s="215"/>
      <c r="G8" s="215"/>
      <c r="H8" s="215"/>
      <c r="I8" s="216"/>
      <c r="J8" s="215"/>
      <c r="K8" s="215"/>
      <c r="L8" s="215"/>
      <c r="M8" s="216"/>
      <c r="N8" s="215"/>
      <c r="O8" s="215"/>
      <c r="P8" s="215"/>
      <c r="Q8" s="216"/>
      <c r="R8" s="215"/>
      <c r="S8" s="215"/>
      <c r="T8" s="215"/>
      <c r="U8" s="216"/>
      <c r="V8" s="215"/>
      <c r="W8" s="215"/>
      <c r="X8" s="215"/>
      <c r="Y8" s="216"/>
      <c r="Z8" s="215"/>
      <c r="AA8" s="215"/>
      <c r="AB8" s="215"/>
      <c r="AC8" s="216"/>
      <c r="AD8" s="215"/>
      <c r="AE8" s="215"/>
      <c r="AF8" s="215"/>
      <c r="AG8" s="216"/>
    </row>
    <row r="9" spans="1:34" ht="42.6" customHeight="1">
      <c r="A9" s="660"/>
      <c r="B9" s="926" t="s">
        <v>537</v>
      </c>
      <c r="C9" s="926"/>
      <c r="D9" s="926"/>
      <c r="E9" s="926"/>
      <c r="F9" s="930" t="s">
        <v>614</v>
      </c>
      <c r="G9" s="931"/>
      <c r="H9" s="931"/>
      <c r="I9" s="936"/>
      <c r="J9" s="937" t="s">
        <v>410</v>
      </c>
      <c r="K9" s="931"/>
      <c r="L9" s="931"/>
      <c r="M9" s="936"/>
      <c r="N9" s="938" t="s">
        <v>394</v>
      </c>
      <c r="O9" s="928"/>
      <c r="P9" s="928"/>
      <c r="Q9" s="939"/>
      <c r="R9" s="937" t="s">
        <v>395</v>
      </c>
      <c r="S9" s="931"/>
      <c r="T9" s="931"/>
      <c r="U9" s="936"/>
      <c r="V9" s="937" t="s">
        <v>411</v>
      </c>
      <c r="W9" s="931"/>
      <c r="X9" s="931"/>
      <c r="Y9" s="936"/>
      <c r="Z9" s="937" t="s">
        <v>734</v>
      </c>
      <c r="AA9" s="931"/>
      <c r="AB9" s="931"/>
      <c r="AC9" s="936"/>
      <c r="AD9" s="938" t="s">
        <v>735</v>
      </c>
      <c r="AE9" s="928"/>
      <c r="AF9" s="928"/>
      <c r="AG9" s="939"/>
      <c r="AH9" s="233"/>
    </row>
    <row r="10" spans="1:34">
      <c r="A10" s="661"/>
      <c r="B10" s="933" t="s">
        <v>397</v>
      </c>
      <c r="C10" s="933"/>
      <c r="D10" s="933" t="s">
        <v>398</v>
      </c>
      <c r="E10" s="933"/>
      <c r="F10" s="933" t="s">
        <v>397</v>
      </c>
      <c r="G10" s="933"/>
      <c r="H10" s="933" t="s">
        <v>398</v>
      </c>
      <c r="I10" s="933"/>
      <c r="J10" s="933" t="s">
        <v>397</v>
      </c>
      <c r="K10" s="933"/>
      <c r="L10" s="933" t="s">
        <v>398</v>
      </c>
      <c r="M10" s="933"/>
      <c r="N10" s="933" t="s">
        <v>397</v>
      </c>
      <c r="O10" s="933"/>
      <c r="P10" s="933" t="s">
        <v>398</v>
      </c>
      <c r="Q10" s="933"/>
      <c r="R10" s="933" t="s">
        <v>397</v>
      </c>
      <c r="S10" s="933"/>
      <c r="T10" s="933" t="s">
        <v>398</v>
      </c>
      <c r="U10" s="933"/>
      <c r="V10" s="933" t="s">
        <v>397</v>
      </c>
      <c r="W10" s="933"/>
      <c r="X10" s="933" t="s">
        <v>398</v>
      </c>
      <c r="Y10" s="933"/>
      <c r="Z10" s="933" t="s">
        <v>397</v>
      </c>
      <c r="AA10" s="933"/>
      <c r="AB10" s="933" t="s">
        <v>398</v>
      </c>
      <c r="AC10" s="933"/>
      <c r="AD10" s="933" t="s">
        <v>397</v>
      </c>
      <c r="AE10" s="933"/>
      <c r="AF10" s="933" t="s">
        <v>398</v>
      </c>
      <c r="AG10" s="933"/>
      <c r="AH10" s="233"/>
    </row>
    <row r="11" spans="1:34" ht="15" customHeight="1">
      <c r="A11" s="444" t="s">
        <v>412</v>
      </c>
      <c r="B11" s="379">
        <v>7020010010</v>
      </c>
      <c r="C11" s="379"/>
      <c r="D11" s="379">
        <f>B11+1000</f>
        <v>7020011010</v>
      </c>
      <c r="E11" s="388"/>
      <c r="F11" s="246">
        <f>B11+10000</f>
        <v>7020020010</v>
      </c>
      <c r="G11" s="246"/>
      <c r="H11" s="246">
        <f>B11+11000</f>
        <v>7020021010</v>
      </c>
      <c r="I11" s="298"/>
      <c r="J11" s="246">
        <f>B11+20000</f>
        <v>7020030010</v>
      </c>
      <c r="K11" s="246"/>
      <c r="L11" s="246">
        <f>B11+21000</f>
        <v>7020031010</v>
      </c>
      <c r="M11" s="298"/>
      <c r="N11" s="246">
        <f>B11+30000</f>
        <v>7020040010</v>
      </c>
      <c r="O11" s="246"/>
      <c r="P11" s="246">
        <f>B11+31000</f>
        <v>7020041010</v>
      </c>
      <c r="Q11" s="298"/>
      <c r="R11" s="246">
        <f>B11+40000</f>
        <v>7020050010</v>
      </c>
      <c r="S11" s="392"/>
      <c r="T11" s="246">
        <f>B11+41000</f>
        <v>7020051010</v>
      </c>
      <c r="U11" s="388"/>
      <c r="V11" s="246">
        <f>B11+50000</f>
        <v>7020060010</v>
      </c>
      <c r="W11" s="246"/>
      <c r="X11" s="246">
        <f>B11+51000</f>
        <v>7020061010</v>
      </c>
      <c r="Y11" s="298"/>
      <c r="Z11" s="379">
        <f>B11+60000</f>
        <v>7020070010</v>
      </c>
      <c r="AA11" s="379"/>
      <c r="AB11" s="379">
        <f>B11+61000</f>
        <v>7020071010</v>
      </c>
      <c r="AC11" s="388"/>
      <c r="AD11" s="379">
        <f>B11+80000</f>
        <v>7020090010</v>
      </c>
      <c r="AE11" s="392"/>
      <c r="AF11" s="379">
        <f>B11+81000</f>
        <v>7020091010</v>
      </c>
      <c r="AG11" s="392"/>
      <c r="AH11" s="233"/>
    </row>
    <row r="12" spans="1:34" ht="15" customHeight="1">
      <c r="A12" s="444" t="s">
        <v>413</v>
      </c>
      <c r="B12" s="379">
        <v>7020010020</v>
      </c>
      <c r="C12" s="379"/>
      <c r="D12" s="379">
        <f t="shared" ref="D12:D14" si="0">B12+1000</f>
        <v>7020011020</v>
      </c>
      <c r="E12" s="388"/>
      <c r="F12" s="246">
        <f t="shared" ref="F12:F14" si="1">B12+10000</f>
        <v>7020020020</v>
      </c>
      <c r="G12" s="290"/>
      <c r="H12" s="246">
        <f t="shared" ref="H12:H14" si="2">B12+11000</f>
        <v>7020021020</v>
      </c>
      <c r="I12" s="301"/>
      <c r="J12" s="246">
        <f t="shared" ref="J12:J14" si="3">B12+20000</f>
        <v>7020030020</v>
      </c>
      <c r="K12" s="290"/>
      <c r="L12" s="246">
        <f t="shared" ref="L12:L14" si="4">B12+21000</f>
        <v>7020031020</v>
      </c>
      <c r="M12" s="301"/>
      <c r="N12" s="246">
        <f t="shared" ref="N12:N14" si="5">B12+30000</f>
        <v>7020040020</v>
      </c>
      <c r="O12" s="290"/>
      <c r="P12" s="246">
        <f t="shared" ref="P12:P14" si="6">B12+31000</f>
        <v>7020041020</v>
      </c>
      <c r="Q12" s="301"/>
      <c r="R12" s="246">
        <f t="shared" ref="R12:R14" si="7">B12+40000</f>
        <v>7020050020</v>
      </c>
      <c r="S12" s="392"/>
      <c r="T12" s="246">
        <f t="shared" ref="T12:T14" si="8">B12+41000</f>
        <v>7020051020</v>
      </c>
      <c r="U12" s="388"/>
      <c r="V12" s="246">
        <f t="shared" ref="V12:V14" si="9">B12+50000</f>
        <v>7020060020</v>
      </c>
      <c r="W12" s="246"/>
      <c r="X12" s="246">
        <f t="shared" ref="X12:X14" si="10">B12+51000</f>
        <v>7020061020</v>
      </c>
      <c r="Y12" s="298"/>
      <c r="Z12" s="379">
        <f t="shared" ref="Z12:Z14" si="11">B12+60000</f>
        <v>7020070020</v>
      </c>
      <c r="AA12" s="418"/>
      <c r="AB12" s="379">
        <f t="shared" ref="AB12:AB14" si="12">B12+61000</f>
        <v>7020071020</v>
      </c>
      <c r="AC12" s="300"/>
      <c r="AD12" s="379">
        <f t="shared" ref="AD12:AD14" si="13">B12+80000</f>
        <v>7020090020</v>
      </c>
      <c r="AE12" s="392"/>
      <c r="AF12" s="379">
        <f>B12+81000</f>
        <v>7020091020</v>
      </c>
      <c r="AG12" s="392"/>
      <c r="AH12" s="233"/>
    </row>
    <row r="13" spans="1:34" ht="15" customHeight="1">
      <c r="A13" s="446" t="s">
        <v>414</v>
      </c>
      <c r="B13" s="379">
        <v>7020010030</v>
      </c>
      <c r="C13" s="379"/>
      <c r="D13" s="379">
        <f t="shared" si="0"/>
        <v>7020011030</v>
      </c>
      <c r="E13" s="388"/>
      <c r="F13" s="246">
        <f t="shared" si="1"/>
        <v>7020020030</v>
      </c>
      <c r="G13" s="290"/>
      <c r="H13" s="246">
        <f t="shared" si="2"/>
        <v>7020021030</v>
      </c>
      <c r="I13" s="301"/>
      <c r="J13" s="246">
        <f t="shared" si="3"/>
        <v>7020030030</v>
      </c>
      <c r="K13" s="290"/>
      <c r="L13" s="246">
        <f t="shared" si="4"/>
        <v>7020031030</v>
      </c>
      <c r="M13" s="301"/>
      <c r="N13" s="246">
        <f t="shared" si="5"/>
        <v>7020040030</v>
      </c>
      <c r="O13" s="290"/>
      <c r="P13" s="246">
        <f t="shared" si="6"/>
        <v>7020041030</v>
      </c>
      <c r="Q13" s="301"/>
      <c r="R13" s="246">
        <f t="shared" si="7"/>
        <v>7020050030</v>
      </c>
      <c r="S13" s="392"/>
      <c r="T13" s="246">
        <f t="shared" si="8"/>
        <v>7020051030</v>
      </c>
      <c r="U13" s="388"/>
      <c r="V13" s="246">
        <f t="shared" si="9"/>
        <v>7020060030</v>
      </c>
      <c r="W13" s="290"/>
      <c r="X13" s="246">
        <f t="shared" si="10"/>
        <v>7020061030</v>
      </c>
      <c r="Y13" s="301"/>
      <c r="Z13" s="379">
        <f t="shared" si="11"/>
        <v>7020070030</v>
      </c>
      <c r="AA13" s="379"/>
      <c r="AB13" s="379">
        <f t="shared" si="12"/>
        <v>7020071030</v>
      </c>
      <c r="AC13" s="388"/>
      <c r="AD13" s="379">
        <f t="shared" si="13"/>
        <v>7020090030</v>
      </c>
      <c r="AE13" s="392"/>
      <c r="AF13" s="379">
        <f>B13+81000</f>
        <v>7020091030</v>
      </c>
      <c r="AG13" s="392"/>
      <c r="AH13" s="233"/>
    </row>
    <row r="14" spans="1:34" s="233" customFormat="1" ht="15" customHeight="1">
      <c r="A14" s="447" t="s">
        <v>110</v>
      </c>
      <c r="B14" s="379">
        <v>7020010040</v>
      </c>
      <c r="C14" s="379"/>
      <c r="D14" s="379">
        <f t="shared" si="0"/>
        <v>7020011040</v>
      </c>
      <c r="E14" s="388"/>
      <c r="F14" s="246">
        <f t="shared" si="1"/>
        <v>7020020040</v>
      </c>
      <c r="G14" s="246"/>
      <c r="H14" s="246">
        <f t="shared" si="2"/>
        <v>7020021040</v>
      </c>
      <c r="I14" s="310"/>
      <c r="J14" s="246">
        <f t="shared" si="3"/>
        <v>7020030040</v>
      </c>
      <c r="K14" s="246"/>
      <c r="L14" s="246">
        <f t="shared" si="4"/>
        <v>7020031040</v>
      </c>
      <c r="M14" s="310"/>
      <c r="N14" s="246">
        <f t="shared" si="5"/>
        <v>7020040040</v>
      </c>
      <c r="O14" s="246"/>
      <c r="P14" s="246">
        <f t="shared" si="6"/>
        <v>7020041040</v>
      </c>
      <c r="Q14" s="310"/>
      <c r="R14" s="246">
        <f t="shared" si="7"/>
        <v>7020050040</v>
      </c>
      <c r="S14" s="392"/>
      <c r="T14" s="246">
        <f t="shared" si="8"/>
        <v>7020051040</v>
      </c>
      <c r="U14" s="388"/>
      <c r="V14" s="246">
        <f t="shared" si="9"/>
        <v>7020060040</v>
      </c>
      <c r="W14" s="246"/>
      <c r="X14" s="246">
        <f t="shared" si="10"/>
        <v>7020061040</v>
      </c>
      <c r="Y14" s="310"/>
      <c r="Z14" s="379">
        <f t="shared" si="11"/>
        <v>7020070040</v>
      </c>
      <c r="AA14" s="379"/>
      <c r="AB14" s="379">
        <f t="shared" si="12"/>
        <v>7020071040</v>
      </c>
      <c r="AC14" s="310"/>
      <c r="AD14" s="379">
        <f t="shared" si="13"/>
        <v>7020090040</v>
      </c>
      <c r="AE14" s="392"/>
      <c r="AF14" s="379">
        <f>B14+81000</f>
        <v>7020091040</v>
      </c>
      <c r="AG14" s="392"/>
      <c r="AH14" s="219" t="s">
        <v>32</v>
      </c>
    </row>
    <row r="15" spans="1:34" s="233" customFormat="1" ht="15" customHeight="1">
      <c r="A15" s="653" t="s">
        <v>521</v>
      </c>
      <c r="B15" s="234"/>
      <c r="C15" s="234"/>
      <c r="D15" s="234"/>
      <c r="E15" s="235"/>
      <c r="F15" s="234"/>
      <c r="G15" s="234"/>
      <c r="H15" s="234"/>
      <c r="I15" s="223"/>
      <c r="J15" s="234"/>
      <c r="K15" s="234"/>
      <c r="L15" s="234"/>
      <c r="M15" s="223"/>
      <c r="N15" s="234"/>
      <c r="O15" s="234"/>
      <c r="P15" s="234"/>
      <c r="Q15" s="223"/>
      <c r="R15" s="234"/>
      <c r="S15" s="234"/>
      <c r="T15" s="234"/>
      <c r="U15" s="223"/>
      <c r="V15" s="234"/>
      <c r="W15" s="234"/>
      <c r="X15" s="234"/>
      <c r="Y15" s="223"/>
      <c r="Z15" s="234"/>
      <c r="AA15" s="234"/>
      <c r="AB15" s="234"/>
      <c r="AC15" s="236"/>
      <c r="AD15" s="379">
        <v>7020090910</v>
      </c>
      <c r="AE15" s="383"/>
      <c r="AF15" s="379">
        <v>7020091910</v>
      </c>
      <c r="AG15" s="304"/>
      <c r="AH15" s="219" t="s">
        <v>35</v>
      </c>
    </row>
    <row r="16" spans="1:34" ht="15" customHeight="1">
      <c r="A16" s="596" t="s">
        <v>522</v>
      </c>
      <c r="B16" s="237"/>
      <c r="C16" s="237"/>
      <c r="D16" s="237"/>
      <c r="E16" s="223"/>
      <c r="F16" s="237"/>
      <c r="G16" s="237"/>
      <c r="H16" s="237"/>
      <c r="I16" s="223"/>
      <c r="J16" s="237"/>
      <c r="K16" s="237"/>
      <c r="L16" s="237"/>
      <c r="M16" s="223"/>
      <c r="N16" s="237"/>
      <c r="O16" s="237"/>
      <c r="P16" s="237"/>
      <c r="Q16" s="223"/>
      <c r="R16" s="237"/>
      <c r="S16" s="237"/>
      <c r="T16" s="237"/>
      <c r="U16" s="223"/>
      <c r="V16" s="237"/>
      <c r="W16" s="237"/>
      <c r="X16" s="237"/>
      <c r="Y16" s="223"/>
      <c r="Z16" s="237"/>
      <c r="AA16" s="237"/>
      <c r="AB16" s="237"/>
      <c r="AC16" s="224" t="s">
        <v>407</v>
      </c>
      <c r="AD16" s="379">
        <v>7020090920</v>
      </c>
      <c r="AE16" s="392"/>
      <c r="AF16" s="379">
        <v>7020091920</v>
      </c>
      <c r="AG16" s="392"/>
      <c r="AH16" s="233"/>
    </row>
    <row r="17" spans="1:34" ht="15" customHeight="1">
      <c r="A17" s="655"/>
      <c r="B17" s="656"/>
      <c r="C17" s="656"/>
      <c r="D17" s="656"/>
      <c r="E17" s="217"/>
      <c r="F17" s="656"/>
      <c r="G17" s="656"/>
      <c r="H17" s="656"/>
      <c r="I17" s="217"/>
      <c r="J17" s="656"/>
      <c r="K17" s="656"/>
      <c r="L17" s="656"/>
      <c r="M17" s="217"/>
      <c r="N17" s="656"/>
      <c r="O17" s="656"/>
      <c r="P17" s="656"/>
      <c r="Q17" s="217"/>
      <c r="R17" s="656"/>
      <c r="S17" s="656"/>
      <c r="T17" s="656"/>
      <c r="U17" s="217"/>
      <c r="V17" s="656"/>
      <c r="W17" s="656"/>
      <c r="X17" s="656"/>
      <c r="Y17" s="217"/>
      <c r="Z17" s="656"/>
      <c r="AA17" s="656"/>
      <c r="AB17" s="656"/>
      <c r="AC17" s="657"/>
      <c r="AD17" s="412"/>
      <c r="AE17" s="658"/>
      <c r="AF17" s="412"/>
      <c r="AG17" s="658"/>
      <c r="AH17" s="233"/>
    </row>
    <row r="18" spans="1:34" ht="21.6" customHeight="1">
      <c r="A18" s="934" t="s">
        <v>615</v>
      </c>
      <c r="B18" s="934"/>
      <c r="C18" s="934"/>
      <c r="D18" s="934"/>
      <c r="E18" s="934"/>
      <c r="F18" s="934"/>
      <c r="G18" s="934"/>
      <c r="H18" s="934"/>
      <c r="I18" s="934"/>
      <c r="J18" s="934"/>
      <c r="K18" s="934"/>
      <c r="L18" s="934"/>
      <c r="M18" s="934"/>
      <c r="N18" s="934"/>
      <c r="O18" s="934"/>
      <c r="P18" s="934"/>
      <c r="Q18" s="934"/>
      <c r="R18" s="934"/>
      <c r="S18" s="934"/>
      <c r="T18" s="934"/>
      <c r="U18" s="934"/>
      <c r="V18" s="934"/>
      <c r="W18" s="934"/>
      <c r="X18" s="934"/>
      <c r="Y18" s="934"/>
      <c r="Z18" s="934"/>
      <c r="AA18" s="934"/>
      <c r="AB18" s="934"/>
      <c r="AC18" s="934"/>
      <c r="AD18" s="226"/>
      <c r="AE18" s="226"/>
      <c r="AF18" s="226"/>
      <c r="AG18" s="238"/>
    </row>
    <row r="19" spans="1:34" ht="12.75" customHeight="1">
      <c r="A19" s="934" t="s">
        <v>616</v>
      </c>
      <c r="B19" s="934"/>
      <c r="C19" s="934"/>
      <c r="D19" s="934"/>
      <c r="E19" s="934"/>
      <c r="F19" s="934"/>
      <c r="G19" s="934"/>
      <c r="H19" s="934"/>
      <c r="I19" s="934"/>
      <c r="J19" s="934"/>
      <c r="K19" s="934"/>
      <c r="L19" s="934"/>
      <c r="M19" s="934"/>
      <c r="N19" s="934"/>
      <c r="O19" s="934"/>
      <c r="P19" s="934"/>
      <c r="Q19" s="934"/>
      <c r="R19" s="934"/>
      <c r="S19" s="934"/>
      <c r="T19" s="934"/>
      <c r="U19" s="934"/>
      <c r="V19" s="934"/>
      <c r="W19" s="934"/>
      <c r="X19" s="934"/>
      <c r="Y19" s="934"/>
      <c r="Z19" s="934"/>
      <c r="AA19" s="934"/>
      <c r="AB19" s="934"/>
      <c r="AC19" s="934"/>
      <c r="AD19" s="226"/>
      <c r="AE19" s="226"/>
      <c r="AF19" s="226"/>
      <c r="AG19" s="213"/>
    </row>
    <row r="20" spans="1:34">
      <c r="A20" s="934" t="s">
        <v>453</v>
      </c>
      <c r="B20" s="934"/>
      <c r="C20" s="934"/>
      <c r="D20" s="934"/>
      <c r="E20" s="934"/>
      <c r="F20" s="934"/>
      <c r="G20" s="934"/>
      <c r="H20" s="934"/>
      <c r="I20" s="934"/>
      <c r="J20" s="934"/>
      <c r="K20" s="934"/>
      <c r="L20" s="934"/>
      <c r="M20" s="934"/>
      <c r="N20" s="934"/>
      <c r="O20" s="934"/>
      <c r="P20" s="934"/>
      <c r="Q20" s="934"/>
      <c r="R20" s="934"/>
      <c r="S20" s="934"/>
      <c r="T20" s="934"/>
      <c r="U20" s="934"/>
      <c r="V20" s="934"/>
      <c r="W20" s="934"/>
      <c r="X20" s="934"/>
      <c r="Y20" s="934"/>
      <c r="Z20" s="934"/>
      <c r="AA20" s="934"/>
      <c r="AB20" s="934"/>
      <c r="AC20" s="934"/>
      <c r="AD20" s="226"/>
      <c r="AE20" s="226"/>
      <c r="AF20" s="226"/>
    </row>
    <row r="21" spans="1:34">
      <c r="A21" s="940" t="s">
        <v>731</v>
      </c>
      <c r="B21" s="940"/>
      <c r="C21" s="940"/>
      <c r="D21" s="940"/>
      <c r="E21" s="940"/>
      <c r="F21" s="940"/>
      <c r="G21" s="940"/>
      <c r="H21" s="940"/>
      <c r="I21" s="940"/>
      <c r="J21" s="940"/>
      <c r="K21" s="940"/>
      <c r="L21" s="940"/>
      <c r="M21" s="940"/>
      <c r="N21" s="940"/>
      <c r="O21" s="940"/>
      <c r="P21" s="940"/>
      <c r="Q21" s="940"/>
      <c r="R21" s="940"/>
      <c r="S21" s="704"/>
      <c r="T21" s="704"/>
      <c r="U21" s="704"/>
      <c r="V21" s="704"/>
      <c r="W21" s="704"/>
      <c r="X21" s="704"/>
      <c r="Y21" s="704"/>
      <c r="Z21" s="704"/>
      <c r="AA21" s="704"/>
      <c r="AB21" s="704"/>
      <c r="AC21" s="704"/>
      <c r="AD21" s="226"/>
      <c r="AE21" s="226"/>
      <c r="AF21" s="226"/>
    </row>
    <row r="22" spans="1:34">
      <c r="A22" s="934" t="s">
        <v>732</v>
      </c>
      <c r="B22" s="934"/>
      <c r="C22" s="934"/>
      <c r="D22" s="934"/>
      <c r="E22" s="934"/>
      <c r="F22" s="934"/>
      <c r="G22" s="934"/>
      <c r="H22" s="934"/>
      <c r="I22" s="934"/>
      <c r="J22" s="934"/>
      <c r="K22" s="934"/>
      <c r="L22" s="934"/>
      <c r="M22" s="934"/>
      <c r="N22" s="934"/>
      <c r="O22" s="934"/>
      <c r="P22" s="934"/>
      <c r="Q22" s="934"/>
      <c r="R22" s="934"/>
      <c r="S22" s="239"/>
      <c r="T22" s="239"/>
      <c r="U22" s="210"/>
      <c r="V22" s="226"/>
      <c r="W22" s="226"/>
      <c r="X22" s="226"/>
      <c r="Y22" s="210"/>
      <c r="Z22" s="226"/>
      <c r="AA22" s="226"/>
      <c r="AB22" s="226"/>
      <c r="AC22" s="229"/>
      <c r="AD22" s="226"/>
      <c r="AE22" s="226"/>
      <c r="AF22" s="226"/>
    </row>
    <row r="23" spans="1:34">
      <c r="A23" s="934" t="s">
        <v>733</v>
      </c>
      <c r="B23" s="934"/>
      <c r="C23" s="934"/>
      <c r="D23" s="934"/>
      <c r="E23" s="934"/>
      <c r="F23" s="934"/>
      <c r="G23" s="934"/>
      <c r="H23" s="934"/>
      <c r="I23" s="934"/>
      <c r="J23" s="934"/>
      <c r="K23" s="934"/>
      <c r="L23" s="934"/>
      <c r="M23" s="934"/>
      <c r="N23" s="934"/>
      <c r="O23" s="934"/>
      <c r="P23" s="934"/>
      <c r="Q23" s="934"/>
      <c r="R23" s="934"/>
      <c r="S23" s="239"/>
      <c r="T23" s="239"/>
      <c r="U23" s="210"/>
      <c r="V23" s="226"/>
      <c r="W23" s="226"/>
      <c r="X23" s="226"/>
      <c r="Y23" s="210"/>
      <c r="Z23" s="226"/>
      <c r="AA23" s="226"/>
      <c r="AB23" s="226"/>
      <c r="AC23" s="229"/>
      <c r="AD23" s="226"/>
      <c r="AE23" s="226"/>
      <c r="AF23" s="226"/>
    </row>
    <row r="24" spans="1:34">
      <c r="U24" s="210"/>
      <c r="Y24" s="210"/>
      <c r="AC24" s="210"/>
      <c r="AG24" s="728" t="s">
        <v>690</v>
      </c>
    </row>
    <row r="25" spans="1:34">
      <c r="A25" s="934"/>
      <c r="B25" s="934"/>
      <c r="C25" s="934"/>
      <c r="D25" s="934"/>
      <c r="E25" s="934"/>
      <c r="F25" s="934"/>
      <c r="G25" s="934"/>
      <c r="H25" s="934"/>
      <c r="I25" s="934"/>
      <c r="J25" s="934"/>
      <c r="K25" s="934"/>
      <c r="L25" s="934"/>
      <c r="M25" s="934"/>
      <c r="N25" s="934"/>
      <c r="O25" s="934"/>
      <c r="P25" s="934"/>
      <c r="Q25" s="934"/>
      <c r="R25" s="934"/>
      <c r="S25" s="934"/>
      <c r="T25" s="934"/>
      <c r="U25" s="934"/>
      <c r="V25" s="934"/>
      <c r="W25" s="934"/>
      <c r="X25" s="934"/>
      <c r="Y25" s="934"/>
      <c r="Z25" s="934"/>
      <c r="AA25" s="934"/>
      <c r="AB25" s="934"/>
      <c r="AC25" s="934"/>
      <c r="AD25" s="227"/>
      <c r="AE25" s="227"/>
      <c r="AF25" s="227"/>
      <c r="AG25" s="38" t="s">
        <v>438</v>
      </c>
    </row>
    <row r="26" spans="1:34">
      <c r="A26" s="227"/>
      <c r="B26" s="227"/>
      <c r="C26" s="227"/>
      <c r="D26" s="227"/>
      <c r="E26" s="210"/>
      <c r="F26" s="227"/>
      <c r="G26" s="227"/>
      <c r="H26" s="227"/>
      <c r="I26" s="210"/>
      <c r="J26" s="227"/>
      <c r="K26" s="227"/>
      <c r="L26" s="227"/>
      <c r="M26" s="210"/>
      <c r="N26" s="227"/>
      <c r="O26" s="227"/>
      <c r="P26" s="227"/>
      <c r="Q26" s="210"/>
      <c r="R26" s="227"/>
      <c r="S26" s="227"/>
      <c r="T26" s="227"/>
      <c r="U26" s="210"/>
      <c r="V26" s="227"/>
      <c r="W26" s="227"/>
      <c r="X26" s="227"/>
      <c r="Y26" s="210"/>
      <c r="Z26" s="227"/>
      <c r="AA26" s="227"/>
      <c r="AB26" s="227"/>
      <c r="AC26" s="210"/>
      <c r="AD26" s="227"/>
      <c r="AE26" s="227"/>
      <c r="AF26" s="227"/>
      <c r="AG26" s="210"/>
    </row>
    <row r="27" spans="1:34">
      <c r="A27" s="210"/>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row>
    <row r="28" spans="1:34">
      <c r="A28" s="210"/>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29"/>
      <c r="AD28" s="210"/>
      <c r="AE28" s="210"/>
      <c r="AF28" s="210"/>
    </row>
    <row r="29" spans="1:34">
      <c r="AC29" s="240"/>
    </row>
    <row r="41" spans="1:32">
      <c r="A41" s="241"/>
      <c r="B41" s="241"/>
      <c r="C41" s="241"/>
      <c r="D41" s="241"/>
      <c r="F41" s="241"/>
      <c r="G41" s="241"/>
      <c r="H41" s="241"/>
      <c r="J41" s="241"/>
      <c r="K41" s="241"/>
      <c r="L41" s="241"/>
      <c r="N41" s="241"/>
      <c r="O41" s="241"/>
      <c r="P41" s="241"/>
      <c r="R41" s="241"/>
      <c r="S41" s="241"/>
      <c r="T41" s="241"/>
      <c r="V41" s="241"/>
      <c r="W41" s="241"/>
      <c r="X41" s="241"/>
      <c r="Z41" s="241"/>
      <c r="AA41" s="241"/>
      <c r="AB41" s="241"/>
      <c r="AD41" s="241"/>
      <c r="AE41" s="241"/>
      <c r="AF41" s="241"/>
    </row>
  </sheetData>
  <customSheetViews>
    <customSheetView guid="{7C10E70B-CA2F-4DD3-A65F-D2F324708369}" fitToPage="1">
      <selection activeCell="A16" sqref="A16:AC16"/>
      <pageMargins left="0.39370078740157483" right="0.39370078740157483" top="0.39370078740157483" bottom="0.39370078740157483" header="0.39370078740157483" footer="0.39370078740157483"/>
      <printOptions horizontalCentered="1"/>
      <pageSetup scale="44" orientation="landscape" r:id="rId1"/>
      <headerFooter alignWithMargins="0"/>
    </customSheetView>
    <customSheetView guid="{EE1933C6-8392-46A4-85D3-94F99845B8F8}" fitToPage="1">
      <pageMargins left="0.39370078740157483" right="0.39370078740157483" top="0.39370078740157483" bottom="0.39370078740157483" header="0.39370078740157483" footer="0.39370078740157483"/>
      <printOptions horizontalCentered="1"/>
      <pageSetup scale="44" orientation="landscape" r:id="rId2"/>
      <headerFooter alignWithMargins="0"/>
    </customSheetView>
    <customSheetView guid="{10071406-5415-425D-948E-2D821A4F8DEB}" fitToPage="1">
      <selection activeCell="L27" sqref="L27"/>
      <pageMargins left="0.39370078740157483" right="0.39370078740157483" top="0.39370078740157483" bottom="0.39370078740157483" header="0.39370078740157483" footer="0.39370078740157483"/>
      <printOptions horizontalCentered="1"/>
      <pageSetup scale="44" orientation="landscape" r:id="rId3"/>
      <headerFooter alignWithMargins="0"/>
    </customSheetView>
  </customSheetViews>
  <mergeCells count="35">
    <mergeCell ref="A21:R21"/>
    <mergeCell ref="A25:AC25"/>
    <mergeCell ref="A20:AC20"/>
    <mergeCell ref="A22:R22"/>
    <mergeCell ref="A23:R23"/>
    <mergeCell ref="D10:E10"/>
    <mergeCell ref="A18:AC18"/>
    <mergeCell ref="L10:M10"/>
    <mergeCell ref="N10:O10"/>
    <mergeCell ref="P10:Q10"/>
    <mergeCell ref="R10:S10"/>
    <mergeCell ref="F10:G10"/>
    <mergeCell ref="H10:I10"/>
    <mergeCell ref="J10:K10"/>
    <mergeCell ref="T10:U10"/>
    <mergeCell ref="V10:W10"/>
    <mergeCell ref="X10:Y10"/>
    <mergeCell ref="Z10:AA10"/>
    <mergeCell ref="AB10:AC10"/>
    <mergeCell ref="AD10:AE10"/>
    <mergeCell ref="A19:AC19"/>
    <mergeCell ref="B10:C10"/>
    <mergeCell ref="A4:AG4"/>
    <mergeCell ref="A5:AG5"/>
    <mergeCell ref="A7:AG7"/>
    <mergeCell ref="B9:E9"/>
    <mergeCell ref="F9:I9"/>
    <mergeCell ref="J9:M9"/>
    <mergeCell ref="N9:Q9"/>
    <mergeCell ref="R9:U9"/>
    <mergeCell ref="V9:Y9"/>
    <mergeCell ref="Z9:AC9"/>
    <mergeCell ref="AD9:AG9"/>
    <mergeCell ref="A6:AG6"/>
    <mergeCell ref="AF10:AG10"/>
  </mergeCells>
  <printOptions horizontalCentered="1"/>
  <pageMargins left="0.39370078740157483" right="0.39370078740157483" top="0.39370078740157483" bottom="0.39370078740157483" header="0.39370078740157483" footer="0.39370078740157483"/>
  <pageSetup paperSize="5" scale="52" orientation="landscape"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8">
    <pageSetUpPr fitToPage="1"/>
  </sheetPr>
  <dimension ref="A1:I87"/>
  <sheetViews>
    <sheetView showGridLines="0" topLeftCell="A27" zoomScale="110" zoomScaleNormal="110" workbookViewId="0">
      <selection activeCell="E54" sqref="E54"/>
    </sheetView>
  </sheetViews>
  <sheetFormatPr defaultColWidth="12" defaultRowHeight="15"/>
  <cols>
    <col min="1" max="1" width="7.7109375" style="5" customWidth="1"/>
    <col min="2" max="2" width="61.5703125" style="6" customWidth="1"/>
    <col min="3" max="3" width="8.5703125" style="7" customWidth="1"/>
    <col min="4" max="4" width="13.7109375" style="6" customWidth="1"/>
    <col min="5" max="5" width="8.5703125" style="5" customWidth="1"/>
    <col min="6" max="6" width="13.7109375" style="6" customWidth="1"/>
    <col min="7" max="7" width="8.5703125" style="5" customWidth="1"/>
    <col min="8" max="8" width="13.7109375" style="6" customWidth="1"/>
    <col min="9" max="16384" width="12" style="6"/>
  </cols>
  <sheetData>
    <row r="1" spans="1:9" ht="20.45" customHeight="1">
      <c r="A1" s="448"/>
      <c r="B1" s="8"/>
      <c r="C1" s="449"/>
      <c r="D1" s="8"/>
      <c r="E1" s="448"/>
      <c r="F1" s="8"/>
      <c r="G1" s="448"/>
      <c r="H1" s="450" t="s">
        <v>527</v>
      </c>
    </row>
    <row r="2" spans="1:9" ht="20.45" customHeight="1">
      <c r="A2" s="448"/>
      <c r="B2" s="8"/>
      <c r="C2" s="449"/>
      <c r="D2" s="8"/>
      <c r="E2" s="448"/>
      <c r="F2" s="8"/>
      <c r="G2" s="622"/>
      <c r="H2" s="450"/>
    </row>
    <row r="3" spans="1:9" ht="20.45" customHeight="1">
      <c r="A3" s="479" t="s">
        <v>538</v>
      </c>
      <c r="B3" s="480"/>
      <c r="C3" s="465"/>
      <c r="D3" s="8"/>
      <c r="E3" s="448"/>
      <c r="F3" s="8"/>
      <c r="G3" s="448"/>
      <c r="H3" s="481" t="s">
        <v>536</v>
      </c>
    </row>
    <row r="4" spans="1:9" s="8" customFormat="1" ht="15.6" customHeight="1">
      <c r="A4" s="789" t="s">
        <v>69</v>
      </c>
      <c r="B4" s="789"/>
      <c r="C4" s="789"/>
      <c r="D4" s="789"/>
      <c r="E4" s="789"/>
      <c r="F4" s="789"/>
      <c r="G4" s="789"/>
      <c r="H4" s="789"/>
    </row>
    <row r="5" spans="1:9" s="37" customFormat="1" ht="24" customHeight="1">
      <c r="A5" s="790" t="s">
        <v>533</v>
      </c>
      <c r="B5" s="790"/>
      <c r="C5" s="790"/>
      <c r="D5" s="790"/>
      <c r="E5" s="790"/>
      <c r="F5" s="790"/>
      <c r="G5" s="790"/>
      <c r="H5" s="790"/>
    </row>
    <row r="6" spans="1:9" s="37" customFormat="1" ht="24" customHeight="1">
      <c r="A6" s="790" t="s">
        <v>70</v>
      </c>
      <c r="B6" s="790"/>
      <c r="C6" s="790"/>
      <c r="D6" s="790"/>
      <c r="E6" s="790"/>
      <c r="F6" s="790"/>
      <c r="G6" s="790"/>
      <c r="H6" s="790"/>
    </row>
    <row r="7" spans="1:9" s="37" customFormat="1" ht="15" customHeight="1">
      <c r="A7" s="789" t="s">
        <v>3</v>
      </c>
      <c r="B7" s="789"/>
      <c r="C7" s="789"/>
      <c r="D7" s="789"/>
      <c r="E7" s="789"/>
      <c r="F7" s="789"/>
      <c r="G7" s="789"/>
      <c r="H7" s="789"/>
    </row>
    <row r="8" spans="1:9" ht="10.9" customHeight="1">
      <c r="A8" s="451"/>
      <c r="B8" s="455"/>
      <c r="C8" s="453"/>
      <c r="D8" s="456"/>
      <c r="E8" s="439"/>
      <c r="F8" s="336"/>
      <c r="G8" s="439"/>
      <c r="H8" s="336"/>
    </row>
    <row r="9" spans="1:9" ht="18" customHeight="1">
      <c r="A9" s="41" t="s">
        <v>4</v>
      </c>
      <c r="B9" s="12"/>
      <c r="C9" s="808" t="s">
        <v>6</v>
      </c>
      <c r="D9" s="792"/>
      <c r="E9" s="793" t="s">
        <v>7</v>
      </c>
      <c r="F9" s="809"/>
      <c r="G9" s="794" t="s">
        <v>8</v>
      </c>
      <c r="H9" s="810"/>
    </row>
    <row r="10" spans="1:9" ht="22.9" customHeight="1">
      <c r="A10" s="42" t="s">
        <v>9</v>
      </c>
      <c r="B10" s="43"/>
      <c r="C10" s="807" t="s">
        <v>10</v>
      </c>
      <c r="D10" s="782"/>
      <c r="E10" s="805" t="s">
        <v>71</v>
      </c>
      <c r="F10" s="806"/>
      <c r="G10" s="787" t="s">
        <v>10</v>
      </c>
      <c r="H10" s="804"/>
      <c r="I10" s="8"/>
    </row>
    <row r="11" spans="1:9" s="9" customFormat="1">
      <c r="A11" s="742"/>
      <c r="B11" s="45" t="s">
        <v>74</v>
      </c>
      <c r="C11" s="739"/>
      <c r="D11" s="740"/>
      <c r="E11" s="739"/>
      <c r="F11" s="741"/>
      <c r="G11" s="244">
        <v>1030013050</v>
      </c>
      <c r="H11" s="247"/>
      <c r="I11" s="37"/>
    </row>
    <row r="12" spans="1:9" s="9" customFormat="1">
      <c r="A12" s="25" t="s">
        <v>75</v>
      </c>
      <c r="B12" s="45" t="s">
        <v>700</v>
      </c>
      <c r="C12" s="244">
        <v>1030010100</v>
      </c>
      <c r="D12" s="245"/>
      <c r="E12" s="244">
        <f t="shared" ref="E12:E22" si="0">C12+2000</f>
        <v>1030012100</v>
      </c>
      <c r="F12" s="247"/>
      <c r="G12" s="244">
        <f t="shared" ref="G12:G22" si="1">C12+3000</f>
        <v>1030013100</v>
      </c>
      <c r="H12" s="247"/>
      <c r="I12" s="37"/>
    </row>
    <row r="13" spans="1:9" s="9" customFormat="1">
      <c r="A13" s="17"/>
      <c r="B13" s="44" t="s">
        <v>72</v>
      </c>
      <c r="C13" s="244">
        <v>1030010010</v>
      </c>
      <c r="D13" s="256"/>
      <c r="E13" s="244">
        <f t="shared" si="0"/>
        <v>1030012010</v>
      </c>
      <c r="F13" s="247"/>
      <c r="G13" s="244">
        <f t="shared" si="1"/>
        <v>1030013010</v>
      </c>
      <c r="H13" s="247"/>
      <c r="I13" s="37"/>
    </row>
    <row r="14" spans="1:9" s="9" customFormat="1">
      <c r="A14" s="25"/>
      <c r="B14" s="44" t="s">
        <v>76</v>
      </c>
      <c r="C14" s="244">
        <v>1030010120</v>
      </c>
      <c r="D14" s="245"/>
      <c r="E14" s="244">
        <f t="shared" si="0"/>
        <v>1030012120</v>
      </c>
      <c r="F14" s="247"/>
      <c r="G14" s="244">
        <f t="shared" si="1"/>
        <v>1030013120</v>
      </c>
      <c r="H14" s="247"/>
      <c r="I14" s="37"/>
    </row>
    <row r="15" spans="1:9" s="9" customFormat="1" ht="18.600000000000001" customHeight="1">
      <c r="A15" s="743"/>
      <c r="B15" s="744" t="s">
        <v>701</v>
      </c>
      <c r="C15" s="244">
        <v>1030010060</v>
      </c>
      <c r="D15" s="245"/>
      <c r="E15" s="244">
        <f t="shared" si="0"/>
        <v>1030012060</v>
      </c>
      <c r="F15" s="247"/>
      <c r="G15" s="244">
        <f t="shared" si="1"/>
        <v>1030013060</v>
      </c>
      <c r="H15" s="247"/>
      <c r="I15" s="37"/>
    </row>
    <row r="16" spans="1:9" s="9" customFormat="1">
      <c r="A16" s="25"/>
      <c r="B16" s="44" t="s">
        <v>702</v>
      </c>
      <c r="C16" s="244">
        <v>1030010070</v>
      </c>
      <c r="D16" s="256"/>
      <c r="E16" s="244">
        <f t="shared" si="0"/>
        <v>1030012070</v>
      </c>
      <c r="F16" s="247"/>
      <c r="G16" s="244">
        <f t="shared" si="1"/>
        <v>1030013070</v>
      </c>
      <c r="H16" s="247"/>
      <c r="I16" s="37"/>
    </row>
    <row r="17" spans="1:9" s="9" customFormat="1">
      <c r="A17" s="17"/>
      <c r="B17" s="45" t="s">
        <v>73</v>
      </c>
      <c r="C17" s="244">
        <v>1030010040</v>
      </c>
      <c r="D17" s="245"/>
      <c r="E17" s="244">
        <f t="shared" si="0"/>
        <v>1030012040</v>
      </c>
      <c r="F17" s="247"/>
      <c r="G17" s="244">
        <f t="shared" si="1"/>
        <v>1030013040</v>
      </c>
      <c r="H17" s="247"/>
      <c r="I17" s="37"/>
    </row>
    <row r="18" spans="1:9" s="9" customFormat="1">
      <c r="A18" s="25"/>
      <c r="B18" s="45" t="s">
        <v>79</v>
      </c>
      <c r="C18" s="244">
        <v>1030010150</v>
      </c>
      <c r="D18" s="256"/>
      <c r="E18" s="244">
        <f t="shared" si="0"/>
        <v>1030012150</v>
      </c>
      <c r="F18" s="247"/>
      <c r="G18" s="244">
        <f t="shared" si="1"/>
        <v>1030013150</v>
      </c>
      <c r="H18" s="247"/>
      <c r="I18" s="37"/>
    </row>
    <row r="19" spans="1:9" s="9" customFormat="1">
      <c r="A19" s="25"/>
      <c r="B19" s="44" t="s">
        <v>77</v>
      </c>
      <c r="C19" s="244">
        <v>1030010130</v>
      </c>
      <c r="D19" s="256"/>
      <c r="E19" s="244">
        <f t="shared" si="0"/>
        <v>1030012130</v>
      </c>
      <c r="F19" s="247"/>
      <c r="G19" s="244">
        <f t="shared" si="1"/>
        <v>1030013130</v>
      </c>
      <c r="H19" s="247"/>
      <c r="I19" s="37"/>
    </row>
    <row r="20" spans="1:9" s="9" customFormat="1">
      <c r="A20" s="25"/>
      <c r="B20" s="47" t="s">
        <v>64</v>
      </c>
      <c r="C20" s="244">
        <v>1030010080</v>
      </c>
      <c r="D20" s="245"/>
      <c r="E20" s="244">
        <f t="shared" si="0"/>
        <v>1030012080</v>
      </c>
      <c r="F20" s="247"/>
      <c r="G20" s="244">
        <f t="shared" si="1"/>
        <v>1030013080</v>
      </c>
      <c r="H20" s="247"/>
      <c r="I20" s="37"/>
    </row>
    <row r="21" spans="1:9" s="9" customFormat="1">
      <c r="A21" s="25"/>
      <c r="B21" s="745" t="s">
        <v>703</v>
      </c>
      <c r="C21" s="244">
        <v>1030010090</v>
      </c>
      <c r="D21" s="256"/>
      <c r="E21" s="244">
        <f t="shared" si="0"/>
        <v>1030012090</v>
      </c>
      <c r="F21" s="247"/>
      <c r="G21" s="244">
        <f t="shared" si="1"/>
        <v>1030013090</v>
      </c>
      <c r="H21" s="247"/>
      <c r="I21" s="37"/>
    </row>
    <row r="22" spans="1:9" s="9" customFormat="1">
      <c r="A22" s="25"/>
      <c r="B22" s="45" t="s">
        <v>78</v>
      </c>
      <c r="C22" s="244">
        <v>1030010140</v>
      </c>
      <c r="D22" s="245"/>
      <c r="E22" s="244">
        <f t="shared" si="0"/>
        <v>1030012140</v>
      </c>
      <c r="F22" s="247"/>
      <c r="G22" s="244">
        <f t="shared" si="1"/>
        <v>1030013140</v>
      </c>
      <c r="H22" s="247"/>
      <c r="I22" s="37"/>
    </row>
    <row r="23" spans="1:9" s="462" customFormat="1">
      <c r="A23" s="25"/>
      <c r="B23" s="45" t="s">
        <v>645</v>
      </c>
      <c r="C23" s="594">
        <v>1030010145</v>
      </c>
      <c r="D23" s="253"/>
      <c r="E23" s="594">
        <v>1030012145</v>
      </c>
      <c r="F23" s="247"/>
      <c r="G23" s="746">
        <v>1030013145</v>
      </c>
      <c r="H23" s="247"/>
      <c r="I23" s="37"/>
    </row>
    <row r="24" spans="1:9" s="462" customFormat="1">
      <c r="A24" s="747"/>
      <c r="B24" s="45" t="s">
        <v>657</v>
      </c>
      <c r="C24" s="811"/>
      <c r="D24" s="811"/>
      <c r="E24" s="811"/>
      <c r="F24" s="811"/>
      <c r="G24" s="811"/>
      <c r="H24" s="811"/>
      <c r="I24" s="37"/>
    </row>
    <row r="25" spans="1:9" s="462" customFormat="1" ht="22.5">
      <c r="A25" s="725" t="s">
        <v>671</v>
      </c>
      <c r="B25" s="45" t="s">
        <v>646</v>
      </c>
      <c r="C25" s="594">
        <v>1030010400</v>
      </c>
      <c r="D25" s="247"/>
      <c r="E25" s="594">
        <v>1030012400</v>
      </c>
      <c r="F25" s="247"/>
      <c r="G25" s="594">
        <v>1030013400</v>
      </c>
      <c r="H25" s="247"/>
      <c r="I25" s="37"/>
    </row>
    <row r="26" spans="1:9" s="462" customFormat="1" ht="22.5">
      <c r="A26" s="725" t="s">
        <v>672</v>
      </c>
      <c r="B26" s="45" t="s">
        <v>674</v>
      </c>
      <c r="C26" s="594">
        <v>1030010405</v>
      </c>
      <c r="D26" s="247"/>
      <c r="E26" s="594">
        <v>1030012405</v>
      </c>
      <c r="F26" s="247"/>
      <c r="G26" s="594">
        <v>1030013405</v>
      </c>
      <c r="H26" s="247"/>
      <c r="I26" s="37"/>
    </row>
    <row r="27" spans="1:9" s="462" customFormat="1" ht="22.5">
      <c r="A27" s="725" t="s">
        <v>672</v>
      </c>
      <c r="B27" s="45" t="s">
        <v>675</v>
      </c>
      <c r="C27" s="594">
        <v>1030010410</v>
      </c>
      <c r="D27" s="247"/>
      <c r="E27" s="594">
        <v>1030012410</v>
      </c>
      <c r="F27" s="247"/>
      <c r="G27" s="594">
        <v>1030013410</v>
      </c>
      <c r="H27" s="247"/>
      <c r="I27" s="37"/>
    </row>
    <row r="28" spans="1:9" s="462" customFormat="1">
      <c r="A28" s="747"/>
      <c r="B28" s="45" t="s">
        <v>647</v>
      </c>
      <c r="C28" s="594">
        <v>1030010415</v>
      </c>
      <c r="D28" s="247"/>
      <c r="E28" s="594">
        <v>1030012415</v>
      </c>
      <c r="F28" s="247"/>
      <c r="G28" s="594">
        <v>1030013415</v>
      </c>
      <c r="H28" s="247"/>
      <c r="I28" s="37"/>
    </row>
    <row r="29" spans="1:9" s="462" customFormat="1">
      <c r="A29" s="747"/>
      <c r="B29" s="45" t="s">
        <v>648</v>
      </c>
      <c r="C29" s="811"/>
      <c r="D29" s="811"/>
      <c r="E29" s="811"/>
      <c r="F29" s="811"/>
      <c r="G29" s="811"/>
      <c r="H29" s="811"/>
      <c r="I29" s="37"/>
    </row>
    <row r="30" spans="1:9" s="462" customFormat="1" ht="22.5">
      <c r="A30" s="725" t="s">
        <v>673</v>
      </c>
      <c r="B30" s="45" t="s">
        <v>649</v>
      </c>
      <c r="C30" s="594">
        <v>1030010420</v>
      </c>
      <c r="D30" s="245"/>
      <c r="E30" s="594">
        <v>1030012420</v>
      </c>
      <c r="F30" s="247"/>
      <c r="G30" s="594">
        <v>1030013420</v>
      </c>
      <c r="H30" s="247"/>
      <c r="I30" s="37"/>
    </row>
    <row r="31" spans="1:9" s="462" customFormat="1" ht="22.5">
      <c r="A31" s="725" t="s">
        <v>673</v>
      </c>
      <c r="B31" s="45" t="s">
        <v>676</v>
      </c>
      <c r="C31" s="594">
        <v>1030010425</v>
      </c>
      <c r="D31" s="245"/>
      <c r="E31" s="594">
        <v>1030012425</v>
      </c>
      <c r="F31" s="247"/>
      <c r="G31" s="594">
        <v>1030013425</v>
      </c>
      <c r="H31" s="247"/>
      <c r="I31" s="37"/>
    </row>
    <row r="32" spans="1:9" s="462" customFormat="1" ht="22.5">
      <c r="A32" s="725" t="s">
        <v>673</v>
      </c>
      <c r="B32" s="45" t="s">
        <v>650</v>
      </c>
      <c r="C32" s="594">
        <v>1030010430</v>
      </c>
      <c r="D32" s="245"/>
      <c r="E32" s="594">
        <v>1030012430</v>
      </c>
      <c r="F32" s="247"/>
      <c r="G32" s="594">
        <v>1030013430</v>
      </c>
      <c r="H32" s="247"/>
      <c r="I32" s="37"/>
    </row>
    <row r="33" spans="1:9" s="462" customFormat="1">
      <c r="A33" s="747"/>
      <c r="B33" s="45" t="s">
        <v>651</v>
      </c>
      <c r="C33" s="594">
        <v>1030010435</v>
      </c>
      <c r="D33" s="250"/>
      <c r="E33" s="594">
        <v>1030012435</v>
      </c>
      <c r="F33" s="338"/>
      <c r="G33" s="594">
        <v>1030013435</v>
      </c>
      <c r="H33" s="338"/>
      <c r="I33" s="37"/>
    </row>
    <row r="34" spans="1:9" s="462" customFormat="1">
      <c r="A34" s="747"/>
      <c r="B34" s="45" t="s">
        <v>652</v>
      </c>
      <c r="C34" s="811"/>
      <c r="D34" s="811"/>
      <c r="E34" s="811"/>
      <c r="F34" s="811"/>
      <c r="G34" s="811"/>
      <c r="H34" s="811"/>
      <c r="I34" s="37"/>
    </row>
    <row r="35" spans="1:9" s="462" customFormat="1">
      <c r="A35" s="747"/>
      <c r="B35" s="45" t="s">
        <v>653</v>
      </c>
      <c r="C35" s="594">
        <v>1030010440</v>
      </c>
      <c r="D35" s="245"/>
      <c r="E35" s="594">
        <v>1030012440</v>
      </c>
      <c r="F35" s="337"/>
      <c r="G35" s="594">
        <v>1030013440</v>
      </c>
      <c r="H35" s="337"/>
      <c r="I35" s="37"/>
    </row>
    <row r="36" spans="1:9" s="462" customFormat="1">
      <c r="A36" s="747"/>
      <c r="B36" s="45" t="s">
        <v>654</v>
      </c>
      <c r="C36" s="594">
        <v>1030010445</v>
      </c>
      <c r="D36" s="245"/>
      <c r="E36" s="594">
        <v>1030012445</v>
      </c>
      <c r="F36" s="247"/>
      <c r="G36" s="594">
        <v>1030013445</v>
      </c>
      <c r="H36" s="247"/>
      <c r="I36" s="37"/>
    </row>
    <row r="37" spans="1:9" s="462" customFormat="1">
      <c r="A37" s="747"/>
      <c r="B37" s="45" t="s">
        <v>655</v>
      </c>
      <c r="C37" s="594">
        <v>1030010450</v>
      </c>
      <c r="D37" s="245"/>
      <c r="E37" s="594">
        <v>1030012450</v>
      </c>
      <c r="F37" s="247"/>
      <c r="G37" s="594">
        <v>1030013450</v>
      </c>
      <c r="H37" s="247"/>
      <c r="I37" s="37"/>
    </row>
    <row r="38" spans="1:9" s="462" customFormat="1">
      <c r="A38" s="748"/>
      <c r="B38" s="488" t="s">
        <v>656</v>
      </c>
      <c r="C38" s="594">
        <v>1030010455</v>
      </c>
      <c r="D38" s="749"/>
      <c r="E38" s="594">
        <v>1030012455</v>
      </c>
      <c r="F38" s="750"/>
      <c r="G38" s="594">
        <v>1030013455</v>
      </c>
      <c r="H38" s="750"/>
      <c r="I38" s="37"/>
    </row>
    <row r="39" spans="1:9" s="462" customFormat="1">
      <c r="A39" s="748"/>
      <c r="B39" s="812" t="s">
        <v>658</v>
      </c>
      <c r="C39" s="812"/>
      <c r="D39" s="812"/>
      <c r="E39" s="812"/>
      <c r="F39" s="812"/>
      <c r="G39" s="812"/>
      <c r="H39" s="812"/>
      <c r="I39" s="37"/>
    </row>
    <row r="40" spans="1:9" s="462" customFormat="1">
      <c r="A40" s="748"/>
      <c r="B40" s="45" t="s">
        <v>659</v>
      </c>
      <c r="C40" s="594">
        <v>1030010460</v>
      </c>
      <c r="D40" s="256"/>
      <c r="E40" s="594">
        <v>1030012460</v>
      </c>
      <c r="F40" s="247"/>
      <c r="G40" s="594">
        <v>1030013460</v>
      </c>
      <c r="H40" s="247"/>
      <c r="I40" s="37"/>
    </row>
    <row r="41" spans="1:9" s="462" customFormat="1">
      <c r="A41" s="748"/>
      <c r="B41" s="45" t="s">
        <v>82</v>
      </c>
      <c r="C41" s="594">
        <v>1030010465</v>
      </c>
      <c r="D41" s="256"/>
      <c r="E41" s="594">
        <v>1030012465</v>
      </c>
      <c r="F41" s="247"/>
      <c r="G41" s="594">
        <v>1030013465</v>
      </c>
      <c r="H41" s="247"/>
      <c r="I41" s="37"/>
    </row>
    <row r="42" spans="1:9" s="462" customFormat="1">
      <c r="A42" s="748"/>
      <c r="B42" s="45" t="s">
        <v>660</v>
      </c>
      <c r="C42" s="594">
        <v>1030010470</v>
      </c>
      <c r="D42" s="256"/>
      <c r="E42" s="594">
        <v>1030012470</v>
      </c>
      <c r="F42" s="247"/>
      <c r="G42" s="594">
        <v>1030013470</v>
      </c>
      <c r="H42" s="247"/>
      <c r="I42" s="37"/>
    </row>
    <row r="43" spans="1:9" s="9" customFormat="1">
      <c r="A43" s="22"/>
      <c r="B43" s="488" t="s">
        <v>80</v>
      </c>
      <c r="C43" s="249">
        <v>1030010160</v>
      </c>
      <c r="D43" s="250"/>
      <c r="E43" s="249">
        <f t="shared" ref="E43" si="2">C43+2000</f>
        <v>1030012160</v>
      </c>
      <c r="F43" s="338"/>
      <c r="G43" s="249">
        <f t="shared" ref="G43" si="3">C43+3000</f>
        <v>1030013160</v>
      </c>
      <c r="H43" s="338"/>
      <c r="I43" s="37"/>
    </row>
    <row r="44" spans="1:9" s="9" customFormat="1">
      <c r="A44" s="24"/>
      <c r="B44" s="487"/>
      <c r="C44" s="802"/>
      <c r="D44" s="802"/>
      <c r="E44" s="802"/>
      <c r="F44" s="802"/>
      <c r="G44" s="802"/>
      <c r="H44" s="803"/>
      <c r="I44" s="37"/>
    </row>
    <row r="45" spans="1:9" s="462" customFormat="1">
      <c r="A45" s="18"/>
      <c r="B45" s="813" t="s">
        <v>661</v>
      </c>
      <c r="C45" s="814"/>
      <c r="D45" s="814"/>
      <c r="E45" s="814"/>
      <c r="F45" s="814"/>
      <c r="G45" s="814"/>
      <c r="H45" s="815"/>
      <c r="I45" s="37"/>
    </row>
    <row r="46" spans="1:9" s="462" customFormat="1">
      <c r="A46" s="18"/>
      <c r="B46" s="813" t="s">
        <v>662</v>
      </c>
      <c r="C46" s="814"/>
      <c r="D46" s="814"/>
      <c r="E46" s="814"/>
      <c r="F46" s="814"/>
      <c r="G46" s="814"/>
      <c r="H46" s="815"/>
      <c r="I46" s="37"/>
    </row>
    <row r="47" spans="1:9" s="462" customFormat="1">
      <c r="A47" s="18"/>
      <c r="B47" s="813" t="s">
        <v>663</v>
      </c>
      <c r="C47" s="814"/>
      <c r="D47" s="814"/>
      <c r="E47" s="814"/>
      <c r="F47" s="814"/>
      <c r="G47" s="814"/>
      <c r="H47" s="815"/>
      <c r="I47" s="37"/>
    </row>
    <row r="48" spans="1:9" s="462" customFormat="1">
      <c r="A48" s="25" t="s">
        <v>81</v>
      </c>
      <c r="B48" s="751" t="s">
        <v>659</v>
      </c>
      <c r="C48" s="671">
        <v>1030010165</v>
      </c>
      <c r="D48" s="247"/>
      <c r="E48" s="671">
        <v>1030012165</v>
      </c>
      <c r="F48" s="247"/>
      <c r="G48" s="671">
        <v>1030013165</v>
      </c>
      <c r="H48" s="697"/>
      <c r="I48" s="37"/>
    </row>
    <row r="49" spans="1:9" s="9" customFormat="1">
      <c r="A49" s="25" t="s">
        <v>81</v>
      </c>
      <c r="B49" s="752" t="s">
        <v>704</v>
      </c>
      <c r="C49" s="251">
        <v>1030010170</v>
      </c>
      <c r="D49" s="248"/>
      <c r="E49" s="671">
        <v>1030012170</v>
      </c>
      <c r="F49" s="247"/>
      <c r="G49" s="244">
        <v>1030013170</v>
      </c>
      <c r="H49" s="697"/>
      <c r="I49" s="37"/>
    </row>
    <row r="50" spans="1:9" s="9" customFormat="1">
      <c r="A50" s="25" t="s">
        <v>81</v>
      </c>
      <c r="B50" s="44" t="s">
        <v>83</v>
      </c>
      <c r="C50" s="244">
        <v>1030010180</v>
      </c>
      <c r="D50" s="248"/>
      <c r="E50" s="671">
        <v>1030012180</v>
      </c>
      <c r="F50" s="247"/>
      <c r="G50" s="244">
        <v>1030013180</v>
      </c>
      <c r="H50" s="697"/>
      <c r="I50" s="37"/>
    </row>
    <row r="51" spans="1:9" s="9" customFormat="1">
      <c r="A51" s="46" t="s">
        <v>81</v>
      </c>
      <c r="B51" s="753" t="s">
        <v>705</v>
      </c>
      <c r="C51" s="244">
        <v>1030010190</v>
      </c>
      <c r="D51" s="248"/>
      <c r="E51" s="671">
        <v>1030012190</v>
      </c>
      <c r="F51" s="247"/>
      <c r="G51" s="244">
        <v>1030013190</v>
      </c>
      <c r="H51" s="697"/>
      <c r="I51" s="37"/>
    </row>
    <row r="52" spans="1:9" s="9" customFormat="1">
      <c r="A52" s="25"/>
      <c r="B52" s="49" t="s">
        <v>84</v>
      </c>
      <c r="C52" s="244">
        <v>1030010200</v>
      </c>
      <c r="D52" s="248"/>
      <c r="E52" s="671">
        <v>1030012200</v>
      </c>
      <c r="F52" s="247"/>
      <c r="G52" s="244">
        <v>1030013200</v>
      </c>
      <c r="H52" s="697"/>
      <c r="I52" s="37"/>
    </row>
    <row r="53" spans="1:9" s="9" customFormat="1">
      <c r="A53" s="25" t="s">
        <v>81</v>
      </c>
      <c r="B53" s="488" t="s">
        <v>85</v>
      </c>
      <c r="C53" s="249">
        <v>1030010210</v>
      </c>
      <c r="D53" s="250"/>
      <c r="E53" s="671">
        <v>1030012205</v>
      </c>
      <c r="F53" s="247"/>
      <c r="G53" s="249">
        <v>1030013210</v>
      </c>
      <c r="H53" s="697"/>
      <c r="I53" s="37"/>
    </row>
    <row r="54" spans="1:9" s="9" customFormat="1">
      <c r="A54" s="26"/>
      <c r="B54" s="487"/>
      <c r="C54" s="489"/>
      <c r="D54" s="489"/>
      <c r="E54" s="489"/>
      <c r="F54" s="489"/>
      <c r="G54" s="489"/>
      <c r="H54" s="490"/>
      <c r="I54" s="37"/>
    </row>
    <row r="55" spans="1:9" s="9" customFormat="1">
      <c r="A55" s="26"/>
      <c r="B55" s="813" t="s">
        <v>664</v>
      </c>
      <c r="C55" s="814"/>
      <c r="D55" s="814"/>
      <c r="E55" s="814"/>
      <c r="F55" s="814"/>
      <c r="G55" s="814"/>
      <c r="H55" s="815"/>
      <c r="I55" s="37"/>
    </row>
    <row r="56" spans="1:9" s="9" customFormat="1">
      <c r="A56" s="25" t="s">
        <v>665</v>
      </c>
      <c r="B56" s="754" t="s">
        <v>48</v>
      </c>
      <c r="C56" s="671">
        <v>1030010215</v>
      </c>
      <c r="D56" s="248"/>
      <c r="E56" s="671">
        <v>1030012215</v>
      </c>
      <c r="F56" s="248"/>
      <c r="G56" s="671">
        <v>1030013215</v>
      </c>
      <c r="H56" s="337"/>
      <c r="I56" s="37"/>
    </row>
    <row r="57" spans="1:9" s="9" customFormat="1">
      <c r="A57" s="25" t="s">
        <v>665</v>
      </c>
      <c r="B57" s="754" t="s">
        <v>47</v>
      </c>
      <c r="C57" s="671">
        <v>1030010225</v>
      </c>
      <c r="D57" s="248"/>
      <c r="E57" s="671">
        <v>1030012225</v>
      </c>
      <c r="F57" s="248"/>
      <c r="G57" s="671">
        <v>1030013225</v>
      </c>
      <c r="H57" s="337"/>
      <c r="I57" s="37"/>
    </row>
    <row r="58" spans="1:9" s="9" customFormat="1">
      <c r="A58" s="25" t="s">
        <v>665</v>
      </c>
      <c r="B58" s="45" t="s">
        <v>87</v>
      </c>
      <c r="C58" s="244">
        <v>1030010240</v>
      </c>
      <c r="D58" s="257"/>
      <c r="E58" s="671">
        <v>1030012240</v>
      </c>
      <c r="F58" s="248"/>
      <c r="G58" s="244">
        <f>C58+3000</f>
        <v>1030013240</v>
      </c>
      <c r="H58" s="337"/>
      <c r="I58" s="37"/>
    </row>
    <row r="59" spans="1:9" s="9" customFormat="1">
      <c r="A59" s="25" t="s">
        <v>665</v>
      </c>
      <c r="B59" s="44" t="s">
        <v>86</v>
      </c>
      <c r="C59" s="244">
        <v>1030010230</v>
      </c>
      <c r="D59" s="257"/>
      <c r="E59" s="671">
        <v>1030012230</v>
      </c>
      <c r="F59" s="248"/>
      <c r="G59" s="244">
        <f>C59+3000</f>
        <v>1030013230</v>
      </c>
      <c r="H59" s="247"/>
      <c r="I59" s="37"/>
    </row>
    <row r="60" spans="1:9" s="462" customFormat="1">
      <c r="A60" s="25" t="s">
        <v>665</v>
      </c>
      <c r="B60" s="45" t="s">
        <v>88</v>
      </c>
      <c r="C60" s="244">
        <v>1030010250</v>
      </c>
      <c r="D60" s="257"/>
      <c r="E60" s="671">
        <v>1030012250</v>
      </c>
      <c r="F60" s="248"/>
      <c r="G60" s="244">
        <f t="shared" ref="G60:G75" si="4">C60+3000</f>
        <v>1030013250</v>
      </c>
      <c r="H60" s="247"/>
      <c r="I60" s="37"/>
    </row>
    <row r="61" spans="1:9" s="462" customFormat="1">
      <c r="A61" s="25" t="s">
        <v>665</v>
      </c>
      <c r="B61" s="751" t="s">
        <v>666</v>
      </c>
      <c r="C61" s="671">
        <v>1030010255</v>
      </c>
      <c r="D61" s="248"/>
      <c r="E61" s="671">
        <v>1030012255</v>
      </c>
      <c r="F61" s="248"/>
      <c r="G61" s="671">
        <v>1030013255</v>
      </c>
      <c r="H61" s="248"/>
      <c r="I61" s="37"/>
    </row>
    <row r="62" spans="1:9" s="9" customFormat="1">
      <c r="A62" s="25" t="s">
        <v>665</v>
      </c>
      <c r="B62" s="713" t="s">
        <v>89</v>
      </c>
      <c r="C62" s="244">
        <v>1030010260</v>
      </c>
      <c r="D62" s="257"/>
      <c r="E62" s="671">
        <v>1030012260</v>
      </c>
      <c r="F62" s="248"/>
      <c r="G62" s="244">
        <f t="shared" si="4"/>
        <v>1030013260</v>
      </c>
      <c r="H62" s="337"/>
      <c r="I62" s="37"/>
    </row>
    <row r="63" spans="1:9" s="37" customFormat="1">
      <c r="A63" s="25" t="s">
        <v>665</v>
      </c>
      <c r="B63" s="755" t="s">
        <v>90</v>
      </c>
      <c r="C63" s="249">
        <v>1030010270</v>
      </c>
      <c r="D63" s="492"/>
      <c r="E63" s="756">
        <v>1030012275</v>
      </c>
      <c r="F63" s="621"/>
      <c r="G63" s="249">
        <f t="shared" si="4"/>
        <v>1030013270</v>
      </c>
      <c r="H63" s="338"/>
    </row>
    <row r="64" spans="1:9" s="9" customFormat="1">
      <c r="A64" s="25"/>
      <c r="B64" s="27" t="s">
        <v>91</v>
      </c>
      <c r="C64" s="244">
        <v>1030010280</v>
      </c>
      <c r="D64" s="497"/>
      <c r="E64" s="244">
        <f t="shared" ref="E64:E75" si="5">C64+2000</f>
        <v>1030012280</v>
      </c>
      <c r="F64" s="247"/>
      <c r="G64" s="244">
        <f t="shared" si="4"/>
        <v>1030013280</v>
      </c>
      <c r="H64" s="247"/>
      <c r="I64" s="37"/>
    </row>
    <row r="65" spans="1:9" s="462" customFormat="1">
      <c r="A65" s="25"/>
      <c r="B65" s="48" t="s">
        <v>92</v>
      </c>
      <c r="C65" s="249">
        <v>1030010290</v>
      </c>
      <c r="D65" s="492"/>
      <c r="E65" s="249">
        <f t="shared" si="5"/>
        <v>1030012290</v>
      </c>
      <c r="F65" s="338"/>
      <c r="G65" s="249">
        <f t="shared" si="4"/>
        <v>1030013290</v>
      </c>
      <c r="H65" s="338"/>
      <c r="I65" s="37"/>
    </row>
    <row r="66" spans="1:9" s="9" customFormat="1">
      <c r="A66" s="26"/>
      <c r="B66" s="48"/>
      <c r="C66" s="495"/>
      <c r="D66" s="496"/>
      <c r="E66" s="495"/>
      <c r="F66" s="496"/>
      <c r="G66" s="495"/>
      <c r="H66" s="497"/>
      <c r="I66" s="37"/>
    </row>
    <row r="67" spans="1:9" s="9" customFormat="1">
      <c r="A67" s="743"/>
      <c r="B67" s="491" t="s">
        <v>544</v>
      </c>
      <c r="C67" s="620">
        <v>1030010300</v>
      </c>
      <c r="D67" s="621"/>
      <c r="E67" s="620">
        <f t="shared" si="5"/>
        <v>1030012300</v>
      </c>
      <c r="F67" s="493"/>
      <c r="G67" s="620">
        <f t="shared" si="4"/>
        <v>1030013300</v>
      </c>
      <c r="H67" s="493"/>
      <c r="I67" s="37"/>
    </row>
    <row r="68" spans="1:9" s="9" customFormat="1" ht="24.6" customHeight="1">
      <c r="A68" s="23"/>
      <c r="B68" s="35"/>
      <c r="C68" s="495"/>
      <c r="D68" s="496"/>
      <c r="E68" s="495"/>
      <c r="F68" s="496"/>
      <c r="G68" s="495"/>
      <c r="H68" s="497"/>
      <c r="I68" s="37"/>
    </row>
    <row r="69" spans="1:9" s="462" customFormat="1" ht="15" customHeight="1">
      <c r="A69" s="17"/>
      <c r="B69" s="813" t="s">
        <v>667</v>
      </c>
      <c r="C69" s="814"/>
      <c r="D69" s="814"/>
      <c r="E69" s="814"/>
      <c r="F69" s="814"/>
      <c r="G69" s="814"/>
      <c r="H69" s="815"/>
      <c r="I69" s="37"/>
    </row>
    <row r="70" spans="1:9" s="462" customFormat="1" ht="15" customHeight="1">
      <c r="A70" s="17"/>
      <c r="B70" s="813" t="s">
        <v>668</v>
      </c>
      <c r="C70" s="814"/>
      <c r="D70" s="814"/>
      <c r="E70" s="814"/>
      <c r="F70" s="814"/>
      <c r="G70" s="814"/>
      <c r="H70" s="815"/>
    </row>
    <row r="71" spans="1:9" s="9" customFormat="1">
      <c r="A71" s="17"/>
      <c r="B71" s="494" t="s">
        <v>93</v>
      </c>
      <c r="C71" s="251">
        <v>1030010310</v>
      </c>
      <c r="D71" s="248"/>
      <c r="E71" s="251">
        <f t="shared" si="5"/>
        <v>1030012310</v>
      </c>
      <c r="F71" s="337"/>
      <c r="G71" s="251">
        <f t="shared" si="4"/>
        <v>1030013310</v>
      </c>
      <c r="H71" s="337"/>
    </row>
    <row r="72" spans="1:9" s="462" customFormat="1">
      <c r="A72" s="17"/>
      <c r="B72" s="494" t="s">
        <v>670</v>
      </c>
      <c r="C72" s="737">
        <v>1030010315</v>
      </c>
      <c r="D72" s="248"/>
      <c r="E72" s="737">
        <v>1030012315</v>
      </c>
      <c r="F72" s="337"/>
      <c r="G72" s="737">
        <v>1030013315</v>
      </c>
      <c r="H72" s="337"/>
    </row>
    <row r="73" spans="1:9" s="462" customFormat="1">
      <c r="A73" s="17"/>
      <c r="B73" s="494" t="s">
        <v>669</v>
      </c>
      <c r="C73" s="737">
        <v>1030010325</v>
      </c>
      <c r="D73" s="248"/>
      <c r="E73" s="737">
        <v>1030012325</v>
      </c>
      <c r="F73" s="337"/>
      <c r="G73" s="737">
        <v>1030013325</v>
      </c>
      <c r="H73" s="337"/>
    </row>
    <row r="74" spans="1:9" s="9" customFormat="1">
      <c r="A74" s="714"/>
      <c r="B74" s="27" t="s">
        <v>89</v>
      </c>
      <c r="C74" s="244">
        <v>1030010320</v>
      </c>
      <c r="D74" s="257"/>
      <c r="E74" s="244">
        <f t="shared" si="5"/>
        <v>1030012320</v>
      </c>
      <c r="F74" s="247"/>
      <c r="G74" s="244">
        <f t="shared" si="4"/>
        <v>1030013320</v>
      </c>
      <c r="H74" s="337"/>
    </row>
    <row r="75" spans="1:9" ht="27" customHeight="1">
      <c r="A75" s="715"/>
      <c r="B75" s="738" t="s">
        <v>699</v>
      </c>
      <c r="C75" s="244">
        <v>1030010330</v>
      </c>
      <c r="D75" s="497"/>
      <c r="E75" s="244">
        <f t="shared" si="5"/>
        <v>1030012330</v>
      </c>
      <c r="F75" s="247"/>
      <c r="G75" s="244">
        <f t="shared" si="4"/>
        <v>1030013330</v>
      </c>
      <c r="H75" s="247"/>
    </row>
    <row r="76" spans="1:9">
      <c r="A76" s="734" t="s">
        <v>694</v>
      </c>
      <c r="B76" s="37"/>
      <c r="C76" s="453"/>
      <c r="D76" s="37"/>
      <c r="E76" s="454"/>
      <c r="F76" s="735"/>
      <c r="G76" s="454"/>
      <c r="H76" s="37"/>
    </row>
    <row r="77" spans="1:9">
      <c r="A77" s="734" t="s">
        <v>695</v>
      </c>
      <c r="B77" s="736"/>
      <c r="C77" s="453"/>
      <c r="D77" s="37"/>
      <c r="E77" s="454"/>
      <c r="F77" s="735"/>
      <c r="G77" s="454"/>
      <c r="H77" s="8"/>
    </row>
    <row r="78" spans="1:9">
      <c r="A78" s="734" t="s">
        <v>696</v>
      </c>
      <c r="B78" s="8"/>
      <c r="C78" s="449"/>
      <c r="D78" s="8"/>
      <c r="E78" s="448"/>
      <c r="F78" s="8"/>
      <c r="G78" s="448"/>
      <c r="H78" s="8"/>
    </row>
    <row r="79" spans="1:9">
      <c r="A79" s="734" t="s">
        <v>697</v>
      </c>
      <c r="B79" s="8"/>
      <c r="C79" s="449"/>
      <c r="D79" s="8"/>
      <c r="E79" s="448"/>
      <c r="F79" s="8"/>
      <c r="G79" s="448"/>
      <c r="H79" s="8"/>
    </row>
    <row r="80" spans="1:9">
      <c r="A80" s="734" t="s">
        <v>698</v>
      </c>
      <c r="B80" s="8"/>
      <c r="C80" s="449"/>
      <c r="D80" s="8"/>
      <c r="E80" s="448"/>
      <c r="F80" s="8"/>
      <c r="G80" s="448"/>
      <c r="H80" s="8"/>
    </row>
    <row r="81" spans="1:8">
      <c r="A81" s="448"/>
      <c r="B81" s="8"/>
      <c r="C81" s="449"/>
      <c r="D81" s="8"/>
      <c r="E81" s="448"/>
      <c r="F81" s="8"/>
      <c r="G81" s="448"/>
      <c r="H81" s="8"/>
    </row>
    <row r="82" spans="1:8">
      <c r="A82" s="448"/>
      <c r="B82" s="8"/>
      <c r="C82" s="449"/>
      <c r="D82" s="8"/>
      <c r="E82" s="448"/>
      <c r="F82" s="8"/>
      <c r="G82" s="448"/>
      <c r="H82" s="728" t="s">
        <v>690</v>
      </c>
    </row>
    <row r="83" spans="1:8">
      <c r="A83" s="448"/>
      <c r="B83" s="8"/>
      <c r="C83" s="449"/>
      <c r="D83" s="8"/>
      <c r="E83" s="448"/>
      <c r="F83" s="8"/>
      <c r="G83" s="448"/>
      <c r="H83" s="367" t="s">
        <v>618</v>
      </c>
    </row>
    <row r="86" spans="1:8">
      <c r="B86" s="50"/>
    </row>
    <row r="87" spans="1:8">
      <c r="B87" s="50"/>
    </row>
  </sheetData>
  <customSheetViews>
    <customSheetView guid="{7C10E70B-CA2F-4DD3-A65F-D2F324708369}" fitToPage="1" topLeftCell="D1">
      <selection activeCell="A2" sqref="A2:M2"/>
      <pageMargins left="0.39370078740157483" right="0.39370078740157483" top="0.39370078740157483" bottom="0.39370078740157483" header="0.39370078740157483" footer="0.39370078740157483"/>
      <printOptions horizontalCentered="1"/>
      <pageSetup scale="48" orientation="portrait" r:id="rId1"/>
      <headerFooter alignWithMargins="0"/>
    </customSheetView>
    <customSheetView guid="{EE1933C6-8392-46A4-85D3-94F99845B8F8}" fitToPage="1">
      <pageMargins left="0.39370078740157483" right="0.39370078740157483" top="0.39370078740157483" bottom="0.39370078740157483" header="0.39370078740157483" footer="0.39370078740157483"/>
      <printOptions horizontalCentered="1"/>
      <pageSetup scale="48" orientation="portrait" r:id="rId2"/>
      <headerFooter alignWithMargins="0"/>
    </customSheetView>
    <customSheetView guid="{10071406-5415-425D-948E-2D821A4F8DEB}" fitToPage="1" topLeftCell="D1">
      <selection activeCell="A2" sqref="A2:M2"/>
      <pageMargins left="0.39370078740157483" right="0.39370078740157483" top="0.39370078740157483" bottom="0.39370078740157483" header="0.39370078740157483" footer="0.39370078740157483"/>
      <printOptions horizontalCentered="1"/>
      <pageSetup scale="48" orientation="portrait" r:id="rId3"/>
      <headerFooter alignWithMargins="0"/>
    </customSheetView>
  </customSheetViews>
  <mergeCells count="21">
    <mergeCell ref="B70:H70"/>
    <mergeCell ref="B45:H45"/>
    <mergeCell ref="B46:H46"/>
    <mergeCell ref="B47:H47"/>
    <mergeCell ref="B55:H55"/>
    <mergeCell ref="B69:H69"/>
    <mergeCell ref="A4:H4"/>
    <mergeCell ref="A5:H5"/>
    <mergeCell ref="A6:H6"/>
    <mergeCell ref="C44:H44"/>
    <mergeCell ref="G10:H10"/>
    <mergeCell ref="E10:F10"/>
    <mergeCell ref="C10:D10"/>
    <mergeCell ref="C9:D9"/>
    <mergeCell ref="E9:F9"/>
    <mergeCell ref="G9:H9"/>
    <mergeCell ref="A7:H7"/>
    <mergeCell ref="C24:H24"/>
    <mergeCell ref="C34:H34"/>
    <mergeCell ref="C29:H29"/>
    <mergeCell ref="B39:H39"/>
  </mergeCells>
  <printOptions horizontalCentered="1"/>
  <pageMargins left="0.39370078740157483" right="0.39370078740157483" top="0.39370078740157483" bottom="0.39370078740157483" header="0.39370078740157483" footer="0.39370078740157483"/>
  <pageSetup paperSize="5" scale="87" orientation="portrait"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6"/>
  <sheetViews>
    <sheetView topLeftCell="A5" zoomScale="90" zoomScaleNormal="90" workbookViewId="0">
      <selection activeCell="A22" sqref="A22"/>
    </sheetView>
  </sheetViews>
  <sheetFormatPr defaultColWidth="9.140625" defaultRowHeight="14.25"/>
  <cols>
    <col min="1" max="1" width="102.42578125" style="692" customWidth="1"/>
    <col min="2" max="2" width="6" style="692" customWidth="1"/>
    <col min="3" max="3" width="9.140625" style="685" customWidth="1"/>
    <col min="4" max="4" width="14.7109375" style="692" customWidth="1"/>
    <col min="5" max="5" width="9.140625" style="692" customWidth="1"/>
    <col min="6" max="6" width="14.7109375" style="692" customWidth="1"/>
    <col min="7" max="7" width="11.42578125" style="692" customWidth="1"/>
    <col min="8" max="16384" width="9.140625" style="692"/>
  </cols>
  <sheetData>
    <row r="1" spans="1:17" s="684" customFormat="1" ht="23.25" customHeight="1">
      <c r="E1" s="685"/>
      <c r="F1" s="686" t="s">
        <v>526</v>
      </c>
    </row>
    <row r="2" spans="1:17" s="684" customFormat="1" ht="20.25" customHeight="1">
      <c r="A2" s="687"/>
      <c r="E2" s="695"/>
      <c r="F2" s="688"/>
    </row>
    <row r="3" spans="1:17" s="684" customFormat="1" ht="20.25" customHeight="1">
      <c r="A3" s="689" t="s">
        <v>538</v>
      </c>
      <c r="B3" s="689"/>
      <c r="E3" s="465"/>
      <c r="F3" s="690" t="s">
        <v>536</v>
      </c>
    </row>
    <row r="4" spans="1:17" s="359" customFormat="1" ht="17.45" customHeight="1">
      <c r="A4" s="816" t="s">
        <v>619</v>
      </c>
      <c r="B4" s="816"/>
      <c r="C4" s="816"/>
      <c r="D4" s="816"/>
      <c r="E4" s="816"/>
      <c r="F4" s="816"/>
      <c r="G4" s="684"/>
      <c r="H4" s="684"/>
      <c r="I4" s="684"/>
      <c r="J4" s="684"/>
    </row>
    <row r="5" spans="1:17" s="684" customFormat="1" ht="21">
      <c r="A5" s="817" t="s">
        <v>621</v>
      </c>
      <c r="B5" s="817"/>
      <c r="C5" s="817"/>
      <c r="D5" s="817"/>
      <c r="E5" s="817"/>
      <c r="F5" s="817"/>
    </row>
    <row r="6" spans="1:17" s="684" customFormat="1">
      <c r="A6" s="818" t="s">
        <v>3</v>
      </c>
      <c r="B6" s="818"/>
      <c r="C6" s="818"/>
      <c r="D6" s="818"/>
      <c r="E6" s="818"/>
      <c r="F6" s="818"/>
    </row>
    <row r="7" spans="1:17" s="684" customFormat="1">
      <c r="A7" s="104"/>
      <c r="B7" s="104"/>
      <c r="C7" s="104"/>
      <c r="D7" s="104"/>
    </row>
    <row r="8" spans="1:17" s="359" customFormat="1" ht="29.25" customHeight="1">
      <c r="A8" s="627"/>
      <c r="E8" s="819" t="s">
        <v>622</v>
      </c>
      <c r="F8" s="820"/>
      <c r="G8" s="684"/>
      <c r="H8" s="684"/>
      <c r="I8" s="684"/>
      <c r="J8" s="684"/>
    </row>
    <row r="9" spans="1:17" s="684" customFormat="1">
      <c r="A9" s="757" t="s">
        <v>710</v>
      </c>
      <c r="B9" s="691"/>
      <c r="C9" s="244">
        <v>1050010010</v>
      </c>
      <c r="D9" s="458"/>
      <c r="E9" s="290"/>
      <c r="F9" s="379"/>
    </row>
    <row r="10" spans="1:17">
      <c r="A10" s="529" t="s">
        <v>708</v>
      </c>
      <c r="B10" s="691"/>
      <c r="C10" s="244">
        <v>1050010020</v>
      </c>
      <c r="D10" s="458"/>
      <c r="E10" s="244">
        <v>1050011020</v>
      </c>
      <c r="F10" s="458"/>
    </row>
    <row r="11" spans="1:17">
      <c r="A11" s="529" t="s">
        <v>709</v>
      </c>
      <c r="B11" s="693"/>
      <c r="C11" s="244">
        <v>1050010030</v>
      </c>
      <c r="D11" s="458"/>
      <c r="E11" s="244">
        <v>1050011030</v>
      </c>
      <c r="F11" s="458"/>
    </row>
    <row r="12" spans="1:17" ht="15">
      <c r="A12" s="556" t="s">
        <v>638</v>
      </c>
      <c r="B12" s="758"/>
      <c r="C12" s="671">
        <v>1050010110</v>
      </c>
      <c r="D12" s="759"/>
      <c r="E12" s="412"/>
      <c r="F12" s="709"/>
    </row>
    <row r="13" spans="1:17">
      <c r="A13" s="707"/>
      <c r="B13" s="708"/>
      <c r="C13" s="412"/>
      <c r="D13" s="709"/>
      <c r="E13" s="412"/>
      <c r="F13" s="709"/>
    </row>
    <row r="14" spans="1:17">
      <c r="A14" s="760" t="s">
        <v>639</v>
      </c>
      <c r="B14" s="761"/>
      <c r="C14" s="762">
        <v>1050010120</v>
      </c>
      <c r="D14" s="759"/>
      <c r="E14" s="412"/>
      <c r="F14" s="709"/>
    </row>
    <row r="15" spans="1:17">
      <c r="A15" s="529" t="s">
        <v>640</v>
      </c>
      <c r="B15" s="763"/>
      <c r="C15" s="762">
        <v>1050010130</v>
      </c>
      <c r="D15" s="759"/>
      <c r="E15" s="412"/>
      <c r="F15" s="709"/>
    </row>
    <row r="16" spans="1:17">
      <c r="A16" s="710" t="s">
        <v>620</v>
      </c>
      <c r="B16" s="711"/>
      <c r="C16" s="290">
        <v>1050010040</v>
      </c>
      <c r="D16" s="458"/>
      <c r="E16" s="412"/>
      <c r="F16" s="684"/>
      <c r="G16" s="684"/>
      <c r="H16" s="684"/>
      <c r="I16" s="684"/>
      <c r="J16" s="684"/>
      <c r="K16" s="684"/>
      <c r="L16" s="684"/>
      <c r="M16" s="684"/>
      <c r="N16" s="684"/>
      <c r="O16" s="684"/>
      <c r="P16" s="684"/>
      <c r="Q16" s="684"/>
    </row>
    <row r="17" spans="1:17">
      <c r="A17" s="556" t="s">
        <v>641</v>
      </c>
      <c r="B17" s="764"/>
      <c r="C17" s="762">
        <v>1050010145</v>
      </c>
      <c r="D17" s="759"/>
      <c r="F17" s="684"/>
      <c r="G17" s="684"/>
      <c r="H17" s="684"/>
      <c r="I17" s="684"/>
      <c r="J17" s="684"/>
      <c r="K17" s="684"/>
      <c r="L17" s="684"/>
      <c r="M17" s="684"/>
      <c r="N17" s="684"/>
      <c r="O17" s="684"/>
      <c r="P17" s="684"/>
      <c r="Q17" s="684"/>
    </row>
    <row r="18" spans="1:17">
      <c r="A18" s="663" t="s">
        <v>711</v>
      </c>
      <c r="B18" s="712"/>
      <c r="C18" s="244">
        <v>1050010050</v>
      </c>
      <c r="D18" s="458"/>
      <c r="F18" s="684"/>
      <c r="G18" s="684"/>
      <c r="H18" s="684"/>
      <c r="I18" s="684"/>
      <c r="J18" s="684"/>
      <c r="K18" s="684"/>
      <c r="L18" s="684"/>
      <c r="M18" s="684"/>
      <c r="N18" s="684"/>
      <c r="O18" s="684"/>
      <c r="P18" s="684"/>
      <c r="Q18" s="684"/>
    </row>
    <row r="20" spans="1:17">
      <c r="A20" s="556" t="s">
        <v>623</v>
      </c>
      <c r="B20" s="691"/>
      <c r="C20" s="244">
        <v>1050010060</v>
      </c>
      <c r="D20" s="458"/>
    </row>
    <row r="21" spans="1:17">
      <c r="A21" s="404" t="s">
        <v>624</v>
      </c>
    </row>
    <row r="22" spans="1:17">
      <c r="A22" s="404" t="s">
        <v>706</v>
      </c>
    </row>
    <row r="23" spans="1:17">
      <c r="A23" s="404" t="s">
        <v>707</v>
      </c>
    </row>
    <row r="25" spans="1:17">
      <c r="A25" s="404"/>
      <c r="B25" s="694"/>
      <c r="F25" s="728" t="s">
        <v>690</v>
      </c>
    </row>
    <row r="26" spans="1:17">
      <c r="F26" s="367" t="s">
        <v>465</v>
      </c>
    </row>
  </sheetData>
  <mergeCells count="4">
    <mergeCell ref="A4:F4"/>
    <mergeCell ref="A5:F5"/>
    <mergeCell ref="A6:F6"/>
    <mergeCell ref="E8:F8"/>
  </mergeCells>
  <pageMargins left="0.70866141732283472" right="0.70866141732283472" top="0.74803149606299213" bottom="0.74803149606299213" header="0.31496062992125984" footer="0.31496062992125984"/>
  <pageSetup paperSize="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pageSetUpPr fitToPage="1"/>
  </sheetPr>
  <dimension ref="A1:H49"/>
  <sheetViews>
    <sheetView showGridLines="0" topLeftCell="A7" zoomScaleNormal="100" workbookViewId="0">
      <selection activeCell="A20" sqref="A20"/>
    </sheetView>
  </sheetViews>
  <sheetFormatPr defaultColWidth="9.140625" defaultRowHeight="14.25"/>
  <cols>
    <col min="1" max="1" width="81.42578125" style="51" customWidth="1"/>
    <col min="2" max="2" width="8.5703125" style="52" customWidth="1"/>
    <col min="3" max="3" width="13.7109375" style="51" customWidth="1"/>
    <col min="4" max="4" width="14.42578125" style="51" customWidth="1"/>
    <col min="5" max="5" width="9.140625" style="51" customWidth="1"/>
    <col min="6" max="16384" width="9.140625" style="51"/>
  </cols>
  <sheetData>
    <row r="1" spans="1:3" ht="20.45" customHeight="1">
      <c r="C1" s="450" t="s">
        <v>526</v>
      </c>
    </row>
    <row r="2" spans="1:3" ht="27" customHeight="1">
      <c r="C2" s="450"/>
    </row>
    <row r="3" spans="1:3" ht="20.45" customHeight="1">
      <c r="A3" s="479" t="s">
        <v>538</v>
      </c>
      <c r="B3" s="465"/>
      <c r="C3" s="481" t="s">
        <v>536</v>
      </c>
    </row>
    <row r="4" spans="1:3" s="53" customFormat="1" ht="17.45" customHeight="1">
      <c r="A4" s="822" t="s">
        <v>94</v>
      </c>
      <c r="B4" s="823"/>
      <c r="C4" s="823"/>
    </row>
    <row r="5" spans="1:3" s="54" customFormat="1" ht="18">
      <c r="A5" s="824" t="s">
        <v>95</v>
      </c>
      <c r="B5" s="824"/>
      <c r="C5" s="824"/>
    </row>
    <row r="6" spans="1:3" ht="18">
      <c r="A6" s="824" t="s">
        <v>96</v>
      </c>
      <c r="B6" s="824"/>
      <c r="C6" s="824"/>
    </row>
    <row r="7" spans="1:3" s="53" customFormat="1" ht="14.45" customHeight="1">
      <c r="A7" s="823" t="s">
        <v>3</v>
      </c>
      <c r="B7" s="823"/>
      <c r="C7" s="823"/>
    </row>
    <row r="8" spans="1:3" s="53" customFormat="1" ht="13.9" customHeight="1">
      <c r="A8" s="405"/>
      <c r="B8" s="408"/>
      <c r="C8" s="405"/>
    </row>
    <row r="9" spans="1:3" s="53" customFormat="1" ht="13.9" customHeight="1">
      <c r="A9" s="529" t="s">
        <v>716</v>
      </c>
      <c r="B9" s="244">
        <v>2040010010</v>
      </c>
      <c r="C9" s="458"/>
    </row>
    <row r="10" spans="1:3" s="403" customFormat="1" ht="13.9" customHeight="1">
      <c r="A10" s="429" t="s">
        <v>642</v>
      </c>
      <c r="B10" s="762">
        <v>2040010015</v>
      </c>
      <c r="C10" s="458"/>
    </row>
    <row r="11" spans="1:3" s="403" customFormat="1" ht="13.9" customHeight="1">
      <c r="A11" s="429" t="s">
        <v>643</v>
      </c>
      <c r="B11" s="762">
        <v>2040010025</v>
      </c>
      <c r="C11" s="458"/>
    </row>
    <row r="12" spans="1:3" s="53" customFormat="1" ht="13.9" customHeight="1">
      <c r="A12" s="457" t="s">
        <v>717</v>
      </c>
      <c r="B12" s="244">
        <v>2040010020</v>
      </c>
      <c r="C12" s="458"/>
    </row>
    <row r="13" spans="1:3" s="53" customFormat="1" ht="13.9" customHeight="1">
      <c r="A13" s="457" t="s">
        <v>97</v>
      </c>
      <c r="B13" s="244">
        <v>2040010030</v>
      </c>
      <c r="C13" s="458"/>
    </row>
    <row r="14" spans="1:3" s="53" customFormat="1" ht="13.9" customHeight="1">
      <c r="A14" s="457" t="s">
        <v>98</v>
      </c>
      <c r="B14" s="244">
        <v>2040010040</v>
      </c>
      <c r="C14" s="458"/>
    </row>
    <row r="15" spans="1:3" s="53" customFormat="1" ht="22.5">
      <c r="A15" s="457" t="s">
        <v>469</v>
      </c>
      <c r="B15" s="244">
        <v>2040010055</v>
      </c>
      <c r="C15" s="458"/>
    </row>
    <row r="16" spans="1:3" s="53" customFormat="1" ht="15" customHeight="1">
      <c r="A16" s="457" t="s">
        <v>718</v>
      </c>
      <c r="B16" s="244">
        <v>2040010060</v>
      </c>
      <c r="C16" s="458"/>
    </row>
    <row r="17" spans="1:3" s="53" customFormat="1" ht="13.9" customHeight="1">
      <c r="A17" s="517" t="s">
        <v>99</v>
      </c>
      <c r="B17" s="249">
        <v>2040010080</v>
      </c>
      <c r="C17" s="518"/>
    </row>
    <row r="18" spans="1:3" s="53" customFormat="1" ht="13.9" customHeight="1">
      <c r="A18" s="521"/>
      <c r="B18" s="509"/>
      <c r="C18" s="521"/>
    </row>
    <row r="19" spans="1:3" s="53" customFormat="1" ht="13.9" customHeight="1">
      <c r="A19" s="519" t="s">
        <v>100</v>
      </c>
      <c r="B19" s="251">
        <v>2040010100</v>
      </c>
      <c r="C19" s="520"/>
    </row>
    <row r="20" spans="1:3">
      <c r="A20" s="457" t="s">
        <v>545</v>
      </c>
      <c r="B20" s="244">
        <v>2040010120</v>
      </c>
      <c r="C20" s="458"/>
    </row>
    <row r="21" spans="1:3" s="53" customFormat="1" ht="13.9" customHeight="1">
      <c r="A21" s="457" t="s">
        <v>546</v>
      </c>
      <c r="B21" s="244">
        <v>2040010121</v>
      </c>
      <c r="C21" s="458"/>
    </row>
    <row r="22" spans="1:3" s="53" customFormat="1" ht="13.9" customHeight="1">
      <c r="A22" s="457" t="s">
        <v>101</v>
      </c>
      <c r="B22" s="244">
        <v>2040010110</v>
      </c>
      <c r="C22" s="458"/>
    </row>
    <row r="23" spans="1:3" s="53" customFormat="1" ht="13.9" customHeight="1">
      <c r="A23" s="457" t="s">
        <v>102</v>
      </c>
      <c r="B23" s="244">
        <v>2040010130</v>
      </c>
      <c r="C23" s="458"/>
    </row>
    <row r="24" spans="1:3" s="53" customFormat="1" ht="13.9" customHeight="1">
      <c r="A24" s="457" t="s">
        <v>103</v>
      </c>
      <c r="B24" s="244">
        <v>2040010140</v>
      </c>
      <c r="C24" s="458"/>
    </row>
    <row r="25" spans="1:3" s="53" customFormat="1" ht="13.9" customHeight="1">
      <c r="A25" s="459" t="s">
        <v>104</v>
      </c>
      <c r="B25" s="244">
        <v>2040010150</v>
      </c>
      <c r="C25" s="458"/>
    </row>
    <row r="26" spans="1:3" s="53" customFormat="1" ht="13.9" customHeight="1">
      <c r="A26" s="459" t="s">
        <v>105</v>
      </c>
      <c r="B26" s="244">
        <v>2040010160</v>
      </c>
      <c r="C26" s="458"/>
    </row>
    <row r="27" spans="1:3" s="53" customFormat="1" ht="13.9" customHeight="1">
      <c r="A27" s="459" t="s">
        <v>106</v>
      </c>
      <c r="B27" s="244">
        <v>2040010170</v>
      </c>
      <c r="C27" s="458"/>
    </row>
    <row r="28" spans="1:3" s="60" customFormat="1" ht="13.9" customHeight="1">
      <c r="A28" s="459" t="s">
        <v>471</v>
      </c>
      <c r="B28" s="244">
        <v>2040010180</v>
      </c>
      <c r="C28" s="458"/>
    </row>
    <row r="29" spans="1:3" s="405" customFormat="1" ht="13.9" customHeight="1">
      <c r="A29" s="459" t="s">
        <v>107</v>
      </c>
      <c r="B29" s="244">
        <v>2040010190</v>
      </c>
      <c r="C29" s="458"/>
    </row>
    <row r="30" spans="1:3" s="405" customFormat="1" ht="13.9" customHeight="1">
      <c r="A30" s="765" t="s">
        <v>689</v>
      </c>
      <c r="B30" s="762">
        <v>2040010185</v>
      </c>
      <c r="C30" s="458"/>
    </row>
    <row r="31" spans="1:3" s="405" customFormat="1" ht="13.9" customHeight="1">
      <c r="A31" s="765" t="s">
        <v>644</v>
      </c>
      <c r="B31" s="762">
        <v>2040010195</v>
      </c>
      <c r="C31" s="458"/>
    </row>
    <row r="32" spans="1:3" s="53" customFormat="1" ht="13.9" customHeight="1">
      <c r="A32" s="459" t="s">
        <v>108</v>
      </c>
      <c r="B32" s="244">
        <v>2040010200</v>
      </c>
      <c r="C32" s="458"/>
    </row>
    <row r="33" spans="1:8" s="53" customFormat="1" ht="13.9" customHeight="1">
      <c r="A33" s="459" t="s">
        <v>109</v>
      </c>
      <c r="B33" s="244">
        <v>2040010210</v>
      </c>
      <c r="C33" s="458"/>
    </row>
    <row r="34" spans="1:8" s="53" customFormat="1" ht="13.9" customHeight="1">
      <c r="A34" s="461" t="s">
        <v>489</v>
      </c>
      <c r="B34" s="244">
        <v>2040010220</v>
      </c>
      <c r="C34" s="458"/>
    </row>
    <row r="35" spans="1:8" s="53" customFormat="1" ht="13.9" customHeight="1">
      <c r="A35" s="459" t="s">
        <v>111</v>
      </c>
      <c r="B35" s="244">
        <v>2040010230</v>
      </c>
      <c r="C35" s="458"/>
    </row>
    <row r="36" spans="1:8" s="53" customFormat="1" ht="13.9" customHeight="1">
      <c r="A36" s="459" t="s">
        <v>112</v>
      </c>
      <c r="B36" s="244">
        <v>2040010240</v>
      </c>
      <c r="C36" s="458"/>
    </row>
    <row r="37" spans="1:8" s="60" customFormat="1" ht="14.45" customHeight="1">
      <c r="A37" s="459" t="s">
        <v>712</v>
      </c>
      <c r="B37" s="244">
        <v>2040010250</v>
      </c>
      <c r="C37" s="458"/>
    </row>
    <row r="38" spans="1:8" s="53" customFormat="1" ht="17.45" customHeight="1">
      <c r="A38" s="459" t="s">
        <v>113</v>
      </c>
      <c r="B38" s="244">
        <v>2040010260</v>
      </c>
      <c r="C38" s="458"/>
    </row>
    <row r="39" spans="1:8" s="53" customFormat="1" ht="16.899999999999999" customHeight="1">
      <c r="A39" s="460" t="s">
        <v>114</v>
      </c>
      <c r="B39" s="244">
        <v>2040010270</v>
      </c>
      <c r="C39" s="458"/>
      <c r="D39" s="61"/>
      <c r="E39" s="61"/>
      <c r="F39" s="61"/>
      <c r="G39" s="61"/>
      <c r="H39" s="61"/>
    </row>
    <row r="40" spans="1:8" s="53" customFormat="1" ht="35.1" customHeight="1">
      <c r="A40" s="821" t="s">
        <v>713</v>
      </c>
      <c r="B40" s="821"/>
      <c r="C40" s="821"/>
      <c r="D40" s="61"/>
      <c r="E40" s="61"/>
      <c r="F40" s="61"/>
      <c r="G40" s="61"/>
      <c r="H40" s="61"/>
    </row>
    <row r="41" spans="1:8" s="53" customFormat="1" ht="35.1" customHeight="1">
      <c r="A41" s="821" t="s">
        <v>714</v>
      </c>
      <c r="B41" s="821"/>
      <c r="C41" s="821"/>
    </row>
    <row r="42" spans="1:8" s="403" customFormat="1" ht="35.1" customHeight="1">
      <c r="A42" s="821" t="s">
        <v>715</v>
      </c>
      <c r="B42" s="821"/>
      <c r="C42" s="821"/>
    </row>
    <row r="43" spans="1:8" s="53" customFormat="1" ht="13.9" customHeight="1">
      <c r="A43" s="608"/>
      <c r="B43" s="608"/>
      <c r="C43" s="608"/>
    </row>
    <row r="44" spans="1:8" s="53" customFormat="1" ht="13.9" customHeight="1">
      <c r="B44" s="55"/>
      <c r="C44" s="728" t="s">
        <v>690</v>
      </c>
    </row>
    <row r="45" spans="1:8" s="53" customFormat="1" ht="13.9" customHeight="1">
      <c r="B45" s="55"/>
      <c r="C45" s="38" t="s">
        <v>115</v>
      </c>
    </row>
    <row r="46" spans="1:8" s="53" customFormat="1" ht="13.9" customHeight="1">
      <c r="B46" s="55"/>
    </row>
    <row r="47" spans="1:8" s="53" customFormat="1" ht="13.9" customHeight="1">
      <c r="B47" s="55"/>
    </row>
    <row r="48" spans="1:8" s="53" customFormat="1" ht="13.9" customHeight="1">
      <c r="B48" s="55"/>
    </row>
    <row r="49" spans="1:3">
      <c r="A49" s="53"/>
      <c r="B49" s="55"/>
      <c r="C49" s="53"/>
    </row>
  </sheetData>
  <customSheetViews>
    <customSheetView guid="{7C10E70B-CA2F-4DD3-A65F-D2F324708369}">
      <selection activeCell="A2" sqref="A2:C2"/>
      <colBreaks count="1" manualBreakCount="1">
        <brk id="3" max="1048575" man="1"/>
      </colBreaks>
      <pageMargins left="0.7" right="0.7" top="0.75" bottom="0.75" header="0.3" footer="0.3"/>
      <pageSetup scale="79" orientation="portrait" r:id="rId1"/>
    </customSheetView>
    <customSheetView guid="{EE1933C6-8392-46A4-85D3-94F99845B8F8}">
      <pageMargins left="0.7" right="0.7" top="0.75" bottom="0.75" header="0.3" footer="0.3"/>
      <pageSetup orientation="portrait" r:id="rId2"/>
    </customSheetView>
    <customSheetView guid="{10071406-5415-425D-948E-2D821A4F8DEB}" showPageBreaks="1" printArea="1">
      <selection activeCell="A2" sqref="A2:C2"/>
      <colBreaks count="1" manualBreakCount="1">
        <brk id="3" max="1048575" man="1"/>
      </colBreaks>
      <pageMargins left="0.7" right="0.7" top="0.75" bottom="0.75" header="0.3" footer="0.3"/>
      <pageSetup scale="79" orientation="portrait" r:id="rId3"/>
    </customSheetView>
  </customSheetViews>
  <mergeCells count="7">
    <mergeCell ref="A42:C42"/>
    <mergeCell ref="A4:C4"/>
    <mergeCell ref="A5:C5"/>
    <mergeCell ref="A6:C6"/>
    <mergeCell ref="A7:C7"/>
    <mergeCell ref="A41:C41"/>
    <mergeCell ref="A40:C40"/>
  </mergeCells>
  <printOptions horizontalCentered="1"/>
  <pageMargins left="0.39370078740157483" right="0.39370078740157483" top="0.39370078740157483" bottom="0.39370078740157483" header="0.39370078740157483" footer="0.39370078740157483"/>
  <pageSetup paperSize="5" scale="65" orientation="portrait" r:id="rId4"/>
  <colBreaks count="1" manualBreakCount="1">
    <brk id="3" max="1048575" man="1"/>
  </colBreak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pageSetUpPr fitToPage="1"/>
  </sheetPr>
  <dimension ref="A1:D37"/>
  <sheetViews>
    <sheetView showGridLines="0" topLeftCell="A4" zoomScaleNormal="100" workbookViewId="0">
      <selection activeCell="F17" sqref="F17"/>
    </sheetView>
  </sheetViews>
  <sheetFormatPr defaultColWidth="9.140625" defaultRowHeight="14.25"/>
  <cols>
    <col min="1" max="1" width="66.28515625" style="51" customWidth="1"/>
    <col min="2" max="2" width="8.5703125" style="52" customWidth="1"/>
    <col min="3" max="3" width="13.7109375" style="51" customWidth="1"/>
    <col min="4" max="4" width="25.140625" style="51" customWidth="1"/>
    <col min="5" max="5" width="9.140625" style="51" customWidth="1"/>
    <col min="6" max="16384" width="9.140625" style="51"/>
  </cols>
  <sheetData>
    <row r="1" spans="1:4" ht="20.45" customHeight="1">
      <c r="C1" s="450" t="s">
        <v>526</v>
      </c>
    </row>
    <row r="2" spans="1:4" ht="27" customHeight="1">
      <c r="C2" s="450"/>
    </row>
    <row r="3" spans="1:4" ht="20.45" customHeight="1">
      <c r="A3" s="479" t="s">
        <v>538</v>
      </c>
      <c r="B3" s="368"/>
      <c r="C3" s="481" t="s">
        <v>536</v>
      </c>
    </row>
    <row r="4" spans="1:4" s="53" customFormat="1" ht="18.600000000000001" customHeight="1">
      <c r="A4" s="822" t="s">
        <v>59</v>
      </c>
      <c r="B4" s="823"/>
      <c r="C4" s="823"/>
    </row>
    <row r="5" spans="1:4" ht="18">
      <c r="A5" s="824" t="s">
        <v>95</v>
      </c>
      <c r="B5" s="824"/>
      <c r="C5" s="824"/>
    </row>
    <row r="6" spans="1:4" s="54" customFormat="1" ht="18">
      <c r="A6" s="824" t="s">
        <v>483</v>
      </c>
      <c r="B6" s="824"/>
      <c r="C6" s="824"/>
    </row>
    <row r="7" spans="1:4" s="53" customFormat="1" ht="15" customHeight="1">
      <c r="A7" s="823" t="s">
        <v>3</v>
      </c>
      <c r="B7" s="823"/>
      <c r="C7" s="823"/>
    </row>
    <row r="8" spans="1:4" s="53" customFormat="1" ht="13.9" customHeight="1">
      <c r="A8" s="405"/>
      <c r="B8" s="408"/>
      <c r="C8" s="499"/>
    </row>
    <row r="9" spans="1:4" s="64" customFormat="1" ht="13.9" customHeight="1">
      <c r="A9" s="426" t="s">
        <v>442</v>
      </c>
      <c r="B9" s="244">
        <v>2050010010</v>
      </c>
      <c r="C9" s="339"/>
    </row>
    <row r="10" spans="1:4" s="64" customFormat="1" ht="13.9" customHeight="1">
      <c r="A10" s="59" t="s">
        <v>484</v>
      </c>
      <c r="B10" s="244">
        <v>2050010020</v>
      </c>
      <c r="C10" s="339"/>
    </row>
    <row r="11" spans="1:4" s="64" customFormat="1" ht="13.9" customHeight="1">
      <c r="A11" s="65" t="s">
        <v>443</v>
      </c>
      <c r="B11" s="244">
        <v>2050010030</v>
      </c>
      <c r="C11" s="339"/>
    </row>
    <row r="12" spans="1:4" s="53" customFormat="1" ht="13.9" customHeight="1">
      <c r="A12" s="507"/>
      <c r="B12" s="508"/>
      <c r="C12" s="484"/>
    </row>
    <row r="13" spans="1:4" s="53" customFormat="1" ht="13.9" customHeight="1">
      <c r="A13" s="426" t="s">
        <v>447</v>
      </c>
      <c r="B13" s="313">
        <v>2050010040</v>
      </c>
      <c r="C13" s="339"/>
    </row>
    <row r="14" spans="1:4" s="53" customFormat="1" ht="13.9" customHeight="1">
      <c r="A14" s="426" t="s">
        <v>452</v>
      </c>
      <c r="B14" s="313">
        <v>2050010050</v>
      </c>
      <c r="C14" s="339"/>
    </row>
    <row r="15" spans="1:4" s="53" customFormat="1" ht="13.9" customHeight="1">
      <c r="A15" s="500" t="s">
        <v>448</v>
      </c>
      <c r="B15" s="313">
        <v>2050010060</v>
      </c>
      <c r="C15" s="339"/>
    </row>
    <row r="16" spans="1:4" s="53" customFormat="1" ht="13.9" customHeight="1">
      <c r="A16" s="426" t="s">
        <v>449</v>
      </c>
      <c r="B16" s="313">
        <v>2050010070</v>
      </c>
      <c r="C16" s="339"/>
      <c r="D16" s="403"/>
    </row>
    <row r="17" spans="1:3" s="53" customFormat="1" ht="13.9" customHeight="1">
      <c r="A17" s="501" t="s">
        <v>450</v>
      </c>
      <c r="B17" s="502">
        <v>2050010080</v>
      </c>
      <c r="C17" s="503"/>
    </row>
    <row r="18" spans="1:3" s="403" customFormat="1" ht="13.9" customHeight="1">
      <c r="A18" s="505"/>
      <c r="B18" s="506"/>
      <c r="C18" s="484"/>
    </row>
    <row r="19" spans="1:3" s="53" customFormat="1" ht="13.9" customHeight="1">
      <c r="A19" s="511" t="s">
        <v>451</v>
      </c>
      <c r="B19" s="512">
        <v>2050010090</v>
      </c>
      <c r="C19" s="513"/>
    </row>
    <row r="20" spans="1:3" s="53" customFormat="1" ht="13.9" customHeight="1">
      <c r="A20" s="515"/>
      <c r="B20" s="510"/>
      <c r="C20" s="516"/>
    </row>
    <row r="21" spans="1:3" s="53" customFormat="1" ht="13.9" customHeight="1">
      <c r="A21" s="514" t="s">
        <v>446</v>
      </c>
      <c r="B21" s="251">
        <v>2050010100</v>
      </c>
      <c r="C21" s="504"/>
    </row>
    <row r="22" spans="1:3" s="53" customFormat="1" ht="13.9" customHeight="1">
      <c r="A22" s="409" t="s">
        <v>116</v>
      </c>
      <c r="B22" s="244">
        <v>2050010110</v>
      </c>
      <c r="C22" s="339"/>
    </row>
    <row r="23" spans="1:3" s="53" customFormat="1" ht="13.9" customHeight="1">
      <c r="A23" s="409" t="s">
        <v>117</v>
      </c>
      <c r="B23" s="244">
        <v>2050010120</v>
      </c>
      <c r="C23" s="63"/>
    </row>
    <row r="24" spans="1:3" s="53" customFormat="1" ht="13.9" customHeight="1">
      <c r="A24" s="426" t="s">
        <v>118</v>
      </c>
      <c r="B24" s="244">
        <v>2050010130</v>
      </c>
      <c r="C24" s="63"/>
    </row>
    <row r="25" spans="1:3" s="53" customFormat="1" ht="13.9" customHeight="1">
      <c r="A25" s="395" t="s">
        <v>110</v>
      </c>
      <c r="B25" s="244">
        <v>2050010140</v>
      </c>
      <c r="C25" s="339"/>
    </row>
    <row r="26" spans="1:3" s="53" customFormat="1" ht="22.9" customHeight="1">
      <c r="A26" s="59" t="s">
        <v>119</v>
      </c>
      <c r="B26" s="244">
        <v>2050010150</v>
      </c>
      <c r="C26" s="63"/>
    </row>
    <row r="27" spans="1:3" s="53" customFormat="1" ht="13.9" customHeight="1">
      <c r="A27" s="65" t="s">
        <v>120</v>
      </c>
      <c r="B27" s="244">
        <v>2050010160</v>
      </c>
      <c r="C27" s="339"/>
    </row>
    <row r="28" spans="1:3" s="62" customFormat="1" ht="43.9" customHeight="1">
      <c r="A28" s="826" t="s">
        <v>444</v>
      </c>
      <c r="B28" s="826"/>
      <c r="C28" s="826"/>
    </row>
    <row r="29" spans="1:3" s="62" customFormat="1" ht="38.450000000000003" customHeight="1">
      <c r="A29" s="825" t="s">
        <v>445</v>
      </c>
      <c r="B29" s="825"/>
      <c r="C29" s="825"/>
    </row>
    <row r="30" spans="1:3" s="370" customFormat="1" ht="13.15" customHeight="1">
      <c r="A30" s="605"/>
      <c r="B30" s="605"/>
      <c r="C30" s="605"/>
    </row>
    <row r="31" spans="1:3" s="62" customFormat="1" ht="13.9" customHeight="1">
      <c r="B31" s="55"/>
      <c r="C31" s="728" t="s">
        <v>690</v>
      </c>
    </row>
    <row r="32" spans="1:3" s="62" customFormat="1" ht="13.9" customHeight="1">
      <c r="B32" s="55"/>
      <c r="C32" s="367" t="s">
        <v>436</v>
      </c>
    </row>
    <row r="33" spans="2:2" s="53" customFormat="1" ht="13.9" customHeight="1">
      <c r="B33" s="55"/>
    </row>
    <row r="34" spans="2:2" s="53" customFormat="1" ht="13.9" customHeight="1">
      <c r="B34" s="55"/>
    </row>
    <row r="35" spans="2:2" s="53" customFormat="1" ht="13.9" customHeight="1">
      <c r="B35" s="55"/>
    </row>
    <row r="36" spans="2:2" s="53" customFormat="1" ht="13.9" customHeight="1">
      <c r="B36" s="55"/>
    </row>
    <row r="37" spans="2:2" s="53" customFormat="1" ht="13.9" customHeight="1">
      <c r="B37" s="55"/>
    </row>
  </sheetData>
  <customSheetViews>
    <customSheetView guid="{7C10E70B-CA2F-4DD3-A65F-D2F324708369}" scale="90" showGridLines="0">
      <selection activeCell="A2" sqref="A2:C2"/>
      <pageMargins left="0.7" right="0.7" top="0.75" bottom="0.75" header="0.3" footer="0.3"/>
      <pageSetup scale="80" orientation="portrait" r:id="rId1"/>
    </customSheetView>
    <customSheetView guid="{EE1933C6-8392-46A4-85D3-94F99845B8F8}" showGridLines="0">
      <pageMargins left="0.7" right="0.7" top="0.75" bottom="0.75" header="0.3" footer="0.3"/>
      <pageSetup orientation="portrait" r:id="rId2"/>
    </customSheetView>
    <customSheetView guid="{10071406-5415-425D-948E-2D821A4F8DEB}" scale="90" showGridLines="0">
      <selection activeCell="A2" sqref="A2:C2"/>
      <pageMargins left="0.7" right="0.7" top="0.75" bottom="0.75" header="0.3" footer="0.3"/>
      <pageSetup scale="80" orientation="portrait" r:id="rId3"/>
    </customSheetView>
  </customSheetViews>
  <mergeCells count="6">
    <mergeCell ref="A29:C29"/>
    <mergeCell ref="A4:C4"/>
    <mergeCell ref="A5:C5"/>
    <mergeCell ref="A6:C6"/>
    <mergeCell ref="A7:C7"/>
    <mergeCell ref="A28:C28"/>
  </mergeCells>
  <printOptions horizontalCentered="1"/>
  <pageMargins left="0.39370078740157483" right="0.39370078740157483" top="0.39370078740157483" bottom="0.39370078740157483" header="0.39370078740157483" footer="0.39370078740157483"/>
  <pageSetup paperSize="5"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pageSetUpPr fitToPage="1"/>
  </sheetPr>
  <dimension ref="A1:Q45"/>
  <sheetViews>
    <sheetView showGridLines="0" topLeftCell="A22" zoomScaleNormal="100" workbookViewId="0">
      <selection activeCell="Q45" sqref="Q45"/>
    </sheetView>
  </sheetViews>
  <sheetFormatPr defaultColWidth="9.140625" defaultRowHeight="14.25"/>
  <cols>
    <col min="1" max="1" width="30.5703125" style="51" bestFit="1" customWidth="1"/>
    <col min="2" max="2" width="8.5703125" style="69" customWidth="1"/>
    <col min="3" max="3" width="13.7109375" style="51" customWidth="1"/>
    <col min="4" max="4" width="8.5703125" style="69" customWidth="1"/>
    <col min="5" max="5" width="13.7109375" style="51" customWidth="1"/>
    <col min="6" max="6" width="8.5703125" style="69" customWidth="1"/>
    <col min="7" max="7" width="12" style="51" customWidth="1"/>
    <col min="8" max="8" width="12.28515625" style="51" customWidth="1"/>
    <col min="9" max="9" width="8.5703125" style="69" customWidth="1"/>
    <col min="10" max="10" width="13.7109375" style="51" customWidth="1"/>
    <col min="11" max="11" width="8.5703125" style="69" customWidth="1"/>
    <col min="12" max="12" width="13.7109375" style="51" customWidth="1"/>
    <col min="13" max="13" width="13.28515625" style="69" customWidth="1"/>
    <col min="14" max="14" width="13.7109375" style="51" customWidth="1"/>
    <col min="15" max="15" width="6.140625" style="51" bestFit="1" customWidth="1"/>
    <col min="16" max="16" width="8.5703125" style="69" customWidth="1"/>
    <col min="17" max="17" width="13.7109375" style="51" customWidth="1"/>
    <col min="18" max="16384" width="9.140625" style="51"/>
  </cols>
  <sheetData>
    <row r="1" spans="1:17" ht="22.9" customHeight="1">
      <c r="A1" s="368"/>
      <c r="B1" s="522"/>
      <c r="C1" s="368"/>
      <c r="D1" s="522"/>
      <c r="E1" s="368"/>
      <c r="F1" s="522"/>
      <c r="G1" s="368"/>
      <c r="H1" s="368"/>
      <c r="I1" s="522"/>
      <c r="J1" s="368"/>
      <c r="K1" s="522"/>
      <c r="L1" s="368"/>
      <c r="M1" s="522"/>
      <c r="N1" s="368"/>
      <c r="O1" s="368"/>
      <c r="P1" s="522"/>
      <c r="Q1" s="450" t="s">
        <v>526</v>
      </c>
    </row>
    <row r="2" spans="1:17" ht="27" customHeight="1">
      <c r="A2" s="368"/>
      <c r="B2" s="628"/>
      <c r="C2" s="629"/>
      <c r="D2" s="522"/>
      <c r="E2" s="368"/>
      <c r="F2" s="522"/>
      <c r="G2" s="368"/>
      <c r="H2" s="368"/>
      <c r="I2" s="522"/>
      <c r="J2" s="368"/>
      <c r="K2" s="522"/>
      <c r="L2" s="368"/>
      <c r="M2" s="522"/>
      <c r="N2" s="368"/>
      <c r="O2" s="368"/>
      <c r="P2" s="522"/>
      <c r="Q2" s="450"/>
    </row>
    <row r="3" spans="1:17" ht="22.9" customHeight="1">
      <c r="A3" s="479" t="s">
        <v>538</v>
      </c>
      <c r="B3" s="368"/>
      <c r="C3" s="368"/>
      <c r="D3" s="522"/>
      <c r="E3" s="368"/>
      <c r="F3" s="522"/>
      <c r="G3" s="368"/>
      <c r="H3" s="368"/>
      <c r="I3" s="522"/>
      <c r="J3" s="368"/>
      <c r="K3" s="522"/>
      <c r="L3" s="368"/>
      <c r="M3" s="522"/>
      <c r="N3" s="368"/>
      <c r="O3" s="368"/>
      <c r="P3" s="525"/>
      <c r="Q3" s="481" t="s">
        <v>536</v>
      </c>
    </row>
    <row r="4" spans="1:17" s="53" customFormat="1" ht="19.149999999999999" customHeight="1">
      <c r="A4" s="822" t="s">
        <v>20</v>
      </c>
      <c r="B4" s="822"/>
      <c r="C4" s="823"/>
      <c r="D4" s="823"/>
      <c r="E4" s="823"/>
      <c r="F4" s="823"/>
      <c r="G4" s="823"/>
      <c r="H4" s="823"/>
      <c r="I4" s="823"/>
      <c r="J4" s="823"/>
      <c r="K4" s="823"/>
      <c r="L4" s="823"/>
      <c r="M4" s="823"/>
      <c r="N4" s="823"/>
      <c r="O4" s="823"/>
      <c r="P4" s="823"/>
      <c r="Q4" s="823"/>
    </row>
    <row r="5" spans="1:17" ht="23.45" customHeight="1">
      <c r="A5" s="824" t="s">
        <v>121</v>
      </c>
      <c r="B5" s="824"/>
      <c r="C5" s="824"/>
      <c r="D5" s="824"/>
      <c r="E5" s="824"/>
      <c r="F5" s="824"/>
      <c r="G5" s="824"/>
      <c r="H5" s="824"/>
      <c r="I5" s="824"/>
      <c r="J5" s="824"/>
      <c r="K5" s="824"/>
      <c r="L5" s="824"/>
      <c r="M5" s="824"/>
      <c r="N5" s="824"/>
      <c r="O5" s="824"/>
      <c r="P5" s="824"/>
      <c r="Q5" s="824"/>
    </row>
    <row r="6" spans="1:17" ht="18">
      <c r="A6" s="824" t="s">
        <v>490</v>
      </c>
      <c r="B6" s="824"/>
      <c r="C6" s="824"/>
      <c r="D6" s="824"/>
      <c r="E6" s="824"/>
      <c r="F6" s="824"/>
      <c r="G6" s="824"/>
      <c r="H6" s="824"/>
      <c r="I6" s="824"/>
      <c r="J6" s="824"/>
      <c r="K6" s="824"/>
      <c r="L6" s="824"/>
      <c r="M6" s="824"/>
      <c r="N6" s="824"/>
      <c r="O6" s="824"/>
      <c r="P6" s="824"/>
      <c r="Q6" s="824"/>
    </row>
    <row r="7" spans="1:17" s="70" customFormat="1" ht="13.15" customHeight="1">
      <c r="A7" s="829" t="s">
        <v>3</v>
      </c>
      <c r="B7" s="829"/>
      <c r="C7" s="829"/>
      <c r="D7" s="829"/>
      <c r="E7" s="829"/>
      <c r="F7" s="829"/>
      <c r="G7" s="829"/>
      <c r="H7" s="829"/>
      <c r="I7" s="829"/>
      <c r="J7" s="829"/>
      <c r="K7" s="829"/>
      <c r="L7" s="829"/>
      <c r="M7" s="829"/>
      <c r="N7" s="829"/>
      <c r="O7" s="829"/>
      <c r="P7" s="829"/>
      <c r="Q7" s="829"/>
    </row>
    <row r="8" spans="1:17" s="70" customFormat="1" ht="13.15" customHeight="1">
      <c r="A8" s="466"/>
      <c r="B8" s="466"/>
      <c r="C8" s="466"/>
      <c r="D8" s="466"/>
      <c r="E8" s="466"/>
      <c r="F8" s="466"/>
      <c r="G8" s="466"/>
      <c r="H8" s="466"/>
      <c r="I8" s="466"/>
      <c r="J8" s="466"/>
      <c r="K8" s="466"/>
      <c r="L8" s="466"/>
      <c r="M8" s="466"/>
      <c r="N8" s="466"/>
      <c r="O8" s="466"/>
      <c r="P8" s="466"/>
      <c r="Q8" s="466"/>
    </row>
    <row r="9" spans="1:17" s="53" customFormat="1" ht="16.899999999999999" customHeight="1">
      <c r="B9" s="830" t="s">
        <v>122</v>
      </c>
      <c r="C9" s="831"/>
      <c r="D9" s="830" t="s">
        <v>123</v>
      </c>
      <c r="E9" s="832"/>
      <c r="F9" s="832"/>
      <c r="G9" s="832"/>
      <c r="H9" s="832"/>
      <c r="I9" s="832"/>
      <c r="J9" s="831"/>
      <c r="K9" s="830" t="s">
        <v>124</v>
      </c>
      <c r="L9" s="832"/>
      <c r="M9" s="832"/>
      <c r="N9" s="832"/>
      <c r="O9" s="832"/>
      <c r="P9" s="832"/>
      <c r="Q9" s="831"/>
    </row>
    <row r="10" spans="1:17" s="53" customFormat="1" ht="28.9" customHeight="1">
      <c r="A10" s="523"/>
      <c r="B10" s="827" t="s">
        <v>126</v>
      </c>
      <c r="C10" s="828"/>
      <c r="D10" s="827" t="s">
        <v>127</v>
      </c>
      <c r="E10" s="828"/>
      <c r="F10" s="827" t="s">
        <v>128</v>
      </c>
      <c r="G10" s="828"/>
      <c r="H10" s="327" t="s">
        <v>129</v>
      </c>
      <c r="I10" s="827" t="s">
        <v>126</v>
      </c>
      <c r="J10" s="828"/>
      <c r="K10" s="827" t="s">
        <v>127</v>
      </c>
      <c r="L10" s="828"/>
      <c r="M10" s="827" t="s">
        <v>128</v>
      </c>
      <c r="N10" s="828"/>
      <c r="O10" s="327" t="s">
        <v>129</v>
      </c>
      <c r="P10" s="827" t="s">
        <v>126</v>
      </c>
      <c r="Q10" s="828"/>
    </row>
    <row r="11" spans="1:17" s="53" customFormat="1" ht="13.9" customHeight="1">
      <c r="A11" s="409" t="s">
        <v>21</v>
      </c>
      <c r="B11" s="244">
        <v>3010010010</v>
      </c>
      <c r="C11" s="267"/>
      <c r="D11" s="244">
        <f>B11+1000</f>
        <v>3010011010</v>
      </c>
      <c r="E11" s="267"/>
      <c r="F11" s="244">
        <f>B11+2000</f>
        <v>3010012010</v>
      </c>
      <c r="G11" s="267"/>
      <c r="H11" s="73">
        <v>0</v>
      </c>
      <c r="I11" s="244">
        <f>B11+3000</f>
        <v>3010013010</v>
      </c>
      <c r="J11" s="267"/>
      <c r="K11" s="244">
        <f>B11+4000</f>
        <v>3010014010</v>
      </c>
      <c r="L11" s="267"/>
      <c r="M11" s="244">
        <f>B11+5000</f>
        <v>3010015010</v>
      </c>
      <c r="N11" s="267"/>
      <c r="O11" s="73">
        <v>0</v>
      </c>
      <c r="P11" s="244">
        <f>B11+6000</f>
        <v>3010016010</v>
      </c>
      <c r="Q11" s="267"/>
    </row>
    <row r="12" spans="1:17" s="53" customFormat="1" ht="13.9" customHeight="1">
      <c r="A12" s="409" t="s">
        <v>22</v>
      </c>
      <c r="B12" s="244">
        <v>3010010020</v>
      </c>
      <c r="C12" s="267"/>
      <c r="D12" s="244">
        <f t="shared" ref="D12:D17" si="0">B12+1000</f>
        <v>3010011020</v>
      </c>
      <c r="E12" s="267"/>
      <c r="F12" s="244">
        <f t="shared" ref="F12:F17" si="1">B12+2000</f>
        <v>3010012020</v>
      </c>
      <c r="G12" s="267"/>
      <c r="H12" s="73">
        <v>3.0000000000000001E-3</v>
      </c>
      <c r="I12" s="244">
        <f t="shared" ref="I12:I17" si="2">B12+3000</f>
        <v>3010013020</v>
      </c>
      <c r="J12" s="267"/>
      <c r="K12" s="244">
        <f t="shared" ref="K12:K17" si="3">B12+4000</f>
        <v>3010014020</v>
      </c>
      <c r="L12" s="267"/>
      <c r="M12" s="244">
        <f t="shared" ref="M12:M17" si="4">B12+5000</f>
        <v>3010015020</v>
      </c>
      <c r="N12" s="267"/>
      <c r="O12" s="73">
        <v>3.0000000000000001E-3</v>
      </c>
      <c r="P12" s="244">
        <f t="shared" ref="P12:P17" si="5">B12+6000</f>
        <v>3010016020</v>
      </c>
      <c r="Q12" s="267"/>
    </row>
    <row r="13" spans="1:17" s="53" customFormat="1" ht="13.9" customHeight="1">
      <c r="A13" s="429" t="s">
        <v>584</v>
      </c>
      <c r="B13" s="244">
        <v>3010010030</v>
      </c>
      <c r="C13" s="267"/>
      <c r="D13" s="244">
        <f t="shared" si="0"/>
        <v>3010011030</v>
      </c>
      <c r="E13" s="267"/>
      <c r="F13" s="244">
        <f t="shared" si="1"/>
        <v>3010012030</v>
      </c>
      <c r="G13" s="267"/>
      <c r="H13" s="73">
        <v>3.0000000000000001E-3</v>
      </c>
      <c r="I13" s="244">
        <f t="shared" si="2"/>
        <v>3010013030</v>
      </c>
      <c r="J13" s="267"/>
      <c r="K13" s="244">
        <f t="shared" si="3"/>
        <v>3010014030</v>
      </c>
      <c r="L13" s="267"/>
      <c r="M13" s="244">
        <f t="shared" si="4"/>
        <v>3010015030</v>
      </c>
      <c r="N13" s="267"/>
      <c r="O13" s="73">
        <v>3.0000000000000001E-3</v>
      </c>
      <c r="P13" s="244">
        <f t="shared" si="5"/>
        <v>3010016030</v>
      </c>
      <c r="Q13" s="267"/>
    </row>
    <row r="14" spans="1:17" s="53" customFormat="1" ht="13.9" customHeight="1">
      <c r="A14" s="429" t="s">
        <v>585</v>
      </c>
      <c r="B14" s="244">
        <v>3010010040</v>
      </c>
      <c r="C14" s="267"/>
      <c r="D14" s="244">
        <f t="shared" si="0"/>
        <v>3010011040</v>
      </c>
      <c r="E14" s="267"/>
      <c r="F14" s="244">
        <f t="shared" si="1"/>
        <v>3010012040</v>
      </c>
      <c r="G14" s="267"/>
      <c r="H14" s="73">
        <v>6.0000000000000001E-3</v>
      </c>
      <c r="I14" s="244">
        <f t="shared" si="2"/>
        <v>3010013040</v>
      </c>
      <c r="J14" s="267"/>
      <c r="K14" s="244">
        <f t="shared" si="3"/>
        <v>3010014040</v>
      </c>
      <c r="L14" s="267"/>
      <c r="M14" s="244">
        <f t="shared" si="4"/>
        <v>3010015040</v>
      </c>
      <c r="N14" s="267"/>
      <c r="O14" s="73">
        <v>6.0000000000000001E-3</v>
      </c>
      <c r="P14" s="244">
        <f t="shared" si="5"/>
        <v>3010016040</v>
      </c>
      <c r="Q14" s="267"/>
    </row>
    <row r="15" spans="1:17" s="53" customFormat="1" ht="13.9" customHeight="1">
      <c r="A15" s="429" t="s">
        <v>586</v>
      </c>
      <c r="B15" s="244">
        <v>3010010050</v>
      </c>
      <c r="C15" s="267"/>
      <c r="D15" s="244">
        <f t="shared" si="0"/>
        <v>3010011050</v>
      </c>
      <c r="E15" s="267"/>
      <c r="F15" s="244">
        <f t="shared" si="1"/>
        <v>3010012050</v>
      </c>
      <c r="G15" s="267"/>
      <c r="H15" s="73">
        <v>2.5000000000000001E-2</v>
      </c>
      <c r="I15" s="244">
        <f t="shared" si="2"/>
        <v>3010013050</v>
      </c>
      <c r="J15" s="267"/>
      <c r="K15" s="244">
        <f t="shared" si="3"/>
        <v>3010014050</v>
      </c>
      <c r="L15" s="267"/>
      <c r="M15" s="244">
        <f t="shared" si="4"/>
        <v>3010015050</v>
      </c>
      <c r="N15" s="267"/>
      <c r="O15" s="73">
        <v>2.5000000000000001E-2</v>
      </c>
      <c r="P15" s="244">
        <f t="shared" si="5"/>
        <v>3010016050</v>
      </c>
      <c r="Q15" s="267"/>
    </row>
    <row r="16" spans="1:17" s="53" customFormat="1" ht="13.9" customHeight="1">
      <c r="A16" s="429" t="s">
        <v>23</v>
      </c>
      <c r="B16" s="244">
        <v>3010010060</v>
      </c>
      <c r="C16" s="267"/>
      <c r="D16" s="244">
        <f t="shared" si="0"/>
        <v>3010011060</v>
      </c>
      <c r="E16" s="267"/>
      <c r="F16" s="244">
        <f t="shared" si="1"/>
        <v>3010012060</v>
      </c>
      <c r="G16" s="267"/>
      <c r="H16" s="73">
        <v>0.1</v>
      </c>
      <c r="I16" s="244">
        <f t="shared" si="2"/>
        <v>3010013060</v>
      </c>
      <c r="J16" s="267"/>
      <c r="K16" s="244">
        <f t="shared" si="3"/>
        <v>3010014060</v>
      </c>
      <c r="L16" s="267"/>
      <c r="M16" s="244">
        <f t="shared" si="4"/>
        <v>3010015060</v>
      </c>
      <c r="N16" s="267"/>
      <c r="O16" s="73">
        <v>0.1</v>
      </c>
      <c r="P16" s="244">
        <f t="shared" si="5"/>
        <v>3010016060</v>
      </c>
      <c r="Q16" s="267"/>
    </row>
    <row r="17" spans="1:17" s="53" customFormat="1" ht="13.9" customHeight="1">
      <c r="A17" s="663" t="s">
        <v>125</v>
      </c>
      <c r="B17" s="244">
        <v>3010010070</v>
      </c>
      <c r="C17" s="340"/>
      <c r="D17" s="244">
        <f t="shared" si="0"/>
        <v>3010011070</v>
      </c>
      <c r="E17" s="340"/>
      <c r="F17" s="244">
        <f t="shared" si="1"/>
        <v>3010012070</v>
      </c>
      <c r="G17" s="340"/>
      <c r="H17" s="74"/>
      <c r="I17" s="244">
        <f t="shared" si="2"/>
        <v>3010013070</v>
      </c>
      <c r="J17" s="340"/>
      <c r="K17" s="244">
        <f t="shared" si="3"/>
        <v>3010014070</v>
      </c>
      <c r="L17" s="340"/>
      <c r="M17" s="244">
        <f t="shared" si="4"/>
        <v>3010015070</v>
      </c>
      <c r="N17" s="340"/>
      <c r="O17" s="75"/>
      <c r="P17" s="244">
        <f t="shared" si="5"/>
        <v>3010016070</v>
      </c>
      <c r="Q17" s="340"/>
    </row>
    <row r="18" spans="1:17" s="70" customFormat="1" ht="19.899999999999999" customHeight="1">
      <c r="A18" s="404"/>
      <c r="B18" s="322"/>
      <c r="D18" s="322"/>
      <c r="F18" s="322"/>
      <c r="I18" s="322"/>
      <c r="K18" s="322"/>
      <c r="M18" s="322"/>
      <c r="P18" s="322"/>
    </row>
    <row r="19" spans="1:17" s="53" customFormat="1" ht="16.899999999999999" customHeight="1">
      <c r="A19" s="404"/>
      <c r="B19" s="830" t="s">
        <v>122</v>
      </c>
      <c r="C19" s="831"/>
      <c r="D19" s="830" t="s">
        <v>123</v>
      </c>
      <c r="E19" s="832"/>
      <c r="F19" s="832"/>
      <c r="G19" s="832"/>
      <c r="H19" s="831"/>
      <c r="I19" s="830" t="s">
        <v>124</v>
      </c>
      <c r="J19" s="832"/>
      <c r="K19" s="832"/>
      <c r="L19" s="832"/>
      <c r="M19" s="831"/>
    </row>
    <row r="20" spans="1:17" s="53" customFormat="1" ht="28.9" customHeight="1">
      <c r="A20" s="664"/>
      <c r="B20" s="827" t="s">
        <v>126</v>
      </c>
      <c r="C20" s="828"/>
      <c r="D20" s="827" t="s">
        <v>127</v>
      </c>
      <c r="E20" s="828"/>
      <c r="F20" s="327" t="s">
        <v>129</v>
      </c>
      <c r="G20" s="827" t="s">
        <v>126</v>
      </c>
      <c r="H20" s="828"/>
      <c r="I20" s="827" t="s">
        <v>127</v>
      </c>
      <c r="J20" s="828"/>
      <c r="K20" s="327" t="s">
        <v>129</v>
      </c>
      <c r="L20" s="827" t="s">
        <v>126</v>
      </c>
      <c r="M20" s="828"/>
    </row>
    <row r="21" spans="1:17" s="53" customFormat="1" ht="22.5">
      <c r="A21" s="457" t="s">
        <v>132</v>
      </c>
      <c r="B21" s="244">
        <v>3010010080</v>
      </c>
      <c r="C21" s="267"/>
      <c r="D21" s="244">
        <f t="shared" ref="D21:D26" si="6">B21+1000</f>
        <v>3010011080</v>
      </c>
      <c r="E21" s="267"/>
      <c r="F21" s="73">
        <v>0</v>
      </c>
      <c r="G21" s="244">
        <f>B21+3000</f>
        <v>3010013080</v>
      </c>
      <c r="H21" s="267"/>
      <c r="I21" s="244">
        <f>B21+4000</f>
        <v>3010014080</v>
      </c>
      <c r="J21" s="267"/>
      <c r="K21" s="73">
        <v>0</v>
      </c>
      <c r="L21" s="244">
        <f>B21+6000</f>
        <v>3010016080</v>
      </c>
      <c r="M21" s="267"/>
    </row>
    <row r="22" spans="1:17" s="53" customFormat="1" ht="13.9" customHeight="1">
      <c r="A22" s="429" t="s">
        <v>584</v>
      </c>
      <c r="B22" s="244">
        <v>3010010090</v>
      </c>
      <c r="C22" s="267"/>
      <c r="D22" s="244">
        <f t="shared" si="6"/>
        <v>3010011090</v>
      </c>
      <c r="E22" s="267"/>
      <c r="F22" s="73">
        <v>3.0000000000000001E-3</v>
      </c>
      <c r="G22" s="244">
        <f t="shared" ref="G22:G26" si="7">B22+3000</f>
        <v>3010013090</v>
      </c>
      <c r="H22" s="267"/>
      <c r="I22" s="244">
        <f t="shared" ref="I22:I26" si="8">B22+4000</f>
        <v>3010014090</v>
      </c>
      <c r="J22" s="267"/>
      <c r="K22" s="73">
        <v>3.0000000000000001E-3</v>
      </c>
      <c r="L22" s="244">
        <f t="shared" ref="L22:L26" si="9">B22+6000</f>
        <v>3010016090</v>
      </c>
      <c r="M22" s="267"/>
    </row>
    <row r="23" spans="1:17" s="53" customFormat="1" ht="13.9" customHeight="1">
      <c r="A23" s="429" t="s">
        <v>585</v>
      </c>
      <c r="B23" s="244">
        <v>3010010100</v>
      </c>
      <c r="C23" s="267"/>
      <c r="D23" s="244">
        <f t="shared" si="6"/>
        <v>3010011100</v>
      </c>
      <c r="E23" s="267"/>
      <c r="F23" s="73">
        <v>6.0000000000000001E-3</v>
      </c>
      <c r="G23" s="244">
        <f t="shared" si="7"/>
        <v>3010013100</v>
      </c>
      <c r="H23" s="267"/>
      <c r="I23" s="244">
        <f t="shared" si="8"/>
        <v>3010014100</v>
      </c>
      <c r="J23" s="267"/>
      <c r="K23" s="73">
        <v>6.0000000000000001E-3</v>
      </c>
      <c r="L23" s="244">
        <f t="shared" si="9"/>
        <v>3010016100</v>
      </c>
      <c r="M23" s="267"/>
    </row>
    <row r="24" spans="1:17" s="53" customFormat="1" ht="13.9" customHeight="1">
      <c r="A24" s="429" t="s">
        <v>586</v>
      </c>
      <c r="B24" s="244">
        <v>3010010110</v>
      </c>
      <c r="C24" s="267"/>
      <c r="D24" s="244">
        <f t="shared" si="6"/>
        <v>3010011110</v>
      </c>
      <c r="E24" s="267"/>
      <c r="F24" s="73">
        <v>2.5000000000000001E-2</v>
      </c>
      <c r="G24" s="244">
        <f t="shared" si="7"/>
        <v>3010013110</v>
      </c>
      <c r="H24" s="267"/>
      <c r="I24" s="244">
        <f t="shared" si="8"/>
        <v>3010014110</v>
      </c>
      <c r="J24" s="267"/>
      <c r="K24" s="73">
        <v>2.5000000000000001E-2</v>
      </c>
      <c r="L24" s="244">
        <f t="shared" si="9"/>
        <v>3010016110</v>
      </c>
      <c r="M24" s="267"/>
    </row>
    <row r="25" spans="1:17" s="53" customFormat="1" ht="13.9" customHeight="1">
      <c r="A25" s="409" t="s">
        <v>23</v>
      </c>
      <c r="B25" s="244">
        <v>3010010120</v>
      </c>
      <c r="C25" s="267"/>
      <c r="D25" s="244">
        <f t="shared" si="6"/>
        <v>3010011120</v>
      </c>
      <c r="E25" s="267"/>
      <c r="F25" s="73">
        <v>0.6</v>
      </c>
      <c r="G25" s="244">
        <f t="shared" si="7"/>
        <v>3010013120</v>
      </c>
      <c r="H25" s="267"/>
      <c r="I25" s="244">
        <f t="shared" si="8"/>
        <v>3010014120</v>
      </c>
      <c r="J25" s="267"/>
      <c r="K25" s="73">
        <v>0.6</v>
      </c>
      <c r="L25" s="244">
        <f t="shared" si="9"/>
        <v>3010016120</v>
      </c>
      <c r="M25" s="267"/>
    </row>
    <row r="26" spans="1:17" s="53" customFormat="1" ht="13.9" customHeight="1">
      <c r="A26" s="505" t="s">
        <v>131</v>
      </c>
      <c r="B26" s="244">
        <v>3010010130</v>
      </c>
      <c r="C26" s="267"/>
      <c r="D26" s="244">
        <f t="shared" si="6"/>
        <v>3010011130</v>
      </c>
      <c r="E26" s="341"/>
      <c r="F26" s="77"/>
      <c r="G26" s="244">
        <f t="shared" si="7"/>
        <v>3010013130</v>
      </c>
      <c r="H26" s="267"/>
      <c r="I26" s="244">
        <f t="shared" si="8"/>
        <v>3010014130</v>
      </c>
      <c r="J26" s="267"/>
      <c r="K26" s="78"/>
      <c r="L26" s="244">
        <f t="shared" si="9"/>
        <v>3010016130</v>
      </c>
      <c r="M26" s="267"/>
    </row>
    <row r="27" spans="1:17" s="53" customFormat="1" ht="13.9" customHeight="1">
      <c r="A27" s="66"/>
      <c r="B27" s="79"/>
      <c r="C27" s="67"/>
      <c r="D27" s="79"/>
      <c r="E27" s="67"/>
      <c r="F27" s="80"/>
      <c r="G27" s="79"/>
      <c r="H27" s="80"/>
      <c r="I27" s="79"/>
      <c r="J27" s="80"/>
      <c r="K27" s="80"/>
      <c r="L27" s="79"/>
      <c r="M27" s="67"/>
    </row>
    <row r="28" spans="1:17" s="53" customFormat="1" ht="16.899999999999999" customHeight="1">
      <c r="B28" s="830" t="s">
        <v>122</v>
      </c>
      <c r="C28" s="831"/>
      <c r="D28" s="830" t="s">
        <v>123</v>
      </c>
      <c r="E28" s="832"/>
      <c r="F28" s="832"/>
      <c r="G28" s="832"/>
      <c r="H28" s="831"/>
      <c r="I28" s="830" t="s">
        <v>124</v>
      </c>
      <c r="J28" s="832"/>
      <c r="K28" s="832"/>
      <c r="L28" s="832"/>
      <c r="M28" s="831"/>
    </row>
    <row r="29" spans="1:17" s="53" customFormat="1" ht="28.9" customHeight="1">
      <c r="A29" s="523"/>
      <c r="B29" s="827" t="s">
        <v>126</v>
      </c>
      <c r="C29" s="828"/>
      <c r="D29" s="827" t="s">
        <v>127</v>
      </c>
      <c r="E29" s="828"/>
      <c r="F29" s="327" t="s">
        <v>129</v>
      </c>
      <c r="G29" s="827" t="s">
        <v>126</v>
      </c>
      <c r="H29" s="828"/>
      <c r="I29" s="827" t="s">
        <v>127</v>
      </c>
      <c r="J29" s="828"/>
      <c r="K29" s="327" t="s">
        <v>129</v>
      </c>
      <c r="L29" s="827" t="s">
        <v>126</v>
      </c>
      <c r="M29" s="828"/>
    </row>
    <row r="30" spans="1:17" s="53" customFormat="1" ht="22.5">
      <c r="A30" s="57" t="s">
        <v>132</v>
      </c>
      <c r="B30" s="244">
        <v>3010010140</v>
      </c>
      <c r="C30" s="267"/>
      <c r="D30" s="244">
        <f t="shared" ref="D30:D35" si="10">B30+1000</f>
        <v>3010011140</v>
      </c>
      <c r="E30" s="267"/>
      <c r="F30" s="73">
        <v>0</v>
      </c>
      <c r="G30" s="244">
        <f>B30+3000</f>
        <v>3010013140</v>
      </c>
      <c r="H30" s="267"/>
      <c r="I30" s="244">
        <f>B30+4000</f>
        <v>3010014140</v>
      </c>
      <c r="J30" s="267"/>
      <c r="K30" s="73">
        <v>0</v>
      </c>
      <c r="L30" s="244">
        <f>B30+6000</f>
        <v>3010016140</v>
      </c>
      <c r="M30" s="267"/>
    </row>
    <row r="31" spans="1:17" s="53" customFormat="1" ht="13.9" customHeight="1">
      <c r="A31" s="429" t="s">
        <v>587</v>
      </c>
      <c r="B31" s="244">
        <v>3010010150</v>
      </c>
      <c r="C31" s="267"/>
      <c r="D31" s="244">
        <f t="shared" si="10"/>
        <v>3010011150</v>
      </c>
      <c r="E31" s="267"/>
      <c r="F31" s="73">
        <v>6.0000000000000001E-3</v>
      </c>
      <c r="G31" s="244">
        <f t="shared" ref="G31:G35" si="11">B31+3000</f>
        <v>3010013150</v>
      </c>
      <c r="H31" s="267"/>
      <c r="I31" s="244">
        <f t="shared" ref="I31:I35" si="12">B31+4000</f>
        <v>3010014150</v>
      </c>
      <c r="J31" s="267"/>
      <c r="K31" s="73">
        <v>6.0000000000000001E-3</v>
      </c>
      <c r="L31" s="244">
        <f t="shared" ref="L31:L35" si="13">B31+6000</f>
        <v>3010016150</v>
      </c>
      <c r="M31" s="267"/>
    </row>
    <row r="32" spans="1:17" s="53" customFormat="1" ht="13.9" customHeight="1">
      <c r="A32" s="429" t="s">
        <v>585</v>
      </c>
      <c r="B32" s="244">
        <v>3010010160</v>
      </c>
      <c r="C32" s="267"/>
      <c r="D32" s="244">
        <f t="shared" si="10"/>
        <v>3010011160</v>
      </c>
      <c r="E32" s="267"/>
      <c r="F32" s="73">
        <v>1.2E-2</v>
      </c>
      <c r="G32" s="244">
        <f t="shared" si="11"/>
        <v>3010013160</v>
      </c>
      <c r="H32" s="267"/>
      <c r="I32" s="244">
        <f t="shared" si="12"/>
        <v>3010014160</v>
      </c>
      <c r="J32" s="267"/>
      <c r="K32" s="73">
        <v>1.2E-2</v>
      </c>
      <c r="L32" s="244">
        <f t="shared" si="13"/>
        <v>3010016160</v>
      </c>
      <c r="M32" s="267"/>
    </row>
    <row r="33" spans="1:17" s="53" customFormat="1" ht="13.9" customHeight="1">
      <c r="A33" s="429" t="s">
        <v>586</v>
      </c>
      <c r="B33" s="244">
        <v>3010010170</v>
      </c>
      <c r="C33" s="267"/>
      <c r="D33" s="244">
        <f t="shared" si="10"/>
        <v>3010011170</v>
      </c>
      <c r="E33" s="267"/>
      <c r="F33" s="73">
        <v>0.05</v>
      </c>
      <c r="G33" s="244">
        <f t="shared" si="11"/>
        <v>3010013170</v>
      </c>
      <c r="H33" s="267"/>
      <c r="I33" s="244">
        <f t="shared" si="12"/>
        <v>3010014170</v>
      </c>
      <c r="J33" s="267"/>
      <c r="K33" s="73">
        <v>0.05</v>
      </c>
      <c r="L33" s="244">
        <f t="shared" si="13"/>
        <v>3010016170</v>
      </c>
      <c r="M33" s="267"/>
    </row>
    <row r="34" spans="1:17" s="53" customFormat="1" ht="13.9" customHeight="1">
      <c r="A34" s="409" t="s">
        <v>23</v>
      </c>
      <c r="B34" s="244">
        <v>3010010180</v>
      </c>
      <c r="C34" s="267"/>
      <c r="D34" s="244">
        <f t="shared" si="10"/>
        <v>3010011180</v>
      </c>
      <c r="E34" s="267"/>
      <c r="F34" s="73">
        <v>0.6</v>
      </c>
      <c r="G34" s="244">
        <f t="shared" si="11"/>
        <v>3010013180</v>
      </c>
      <c r="H34" s="267"/>
      <c r="I34" s="244">
        <f t="shared" si="12"/>
        <v>3010014180</v>
      </c>
      <c r="J34" s="267"/>
      <c r="K34" s="73">
        <v>0.6</v>
      </c>
      <c r="L34" s="244">
        <f t="shared" si="13"/>
        <v>3010016180</v>
      </c>
      <c r="M34" s="267"/>
    </row>
    <row r="35" spans="1:17" s="53" customFormat="1" ht="13.9" customHeight="1">
      <c r="A35" s="524" t="s">
        <v>133</v>
      </c>
      <c r="B35" s="244">
        <v>3010010190</v>
      </c>
      <c r="C35" s="267"/>
      <c r="D35" s="244">
        <f t="shared" si="10"/>
        <v>3010011190</v>
      </c>
      <c r="E35" s="267"/>
      <c r="F35" s="74"/>
      <c r="G35" s="244">
        <f t="shared" si="11"/>
        <v>3010013190</v>
      </c>
      <c r="H35" s="267"/>
      <c r="I35" s="244">
        <f t="shared" si="12"/>
        <v>3010014190</v>
      </c>
      <c r="J35" s="267"/>
      <c r="K35" s="75"/>
      <c r="L35" s="244">
        <f t="shared" si="13"/>
        <v>3010016190</v>
      </c>
      <c r="M35" s="267"/>
    </row>
    <row r="36" spans="1:17" s="53" customFormat="1" ht="13.9" customHeight="1">
      <c r="B36" s="321"/>
      <c r="D36" s="321"/>
      <c r="F36" s="321"/>
      <c r="I36" s="321"/>
      <c r="K36" s="321"/>
      <c r="M36" s="321"/>
      <c r="P36" s="321"/>
    </row>
    <row r="37" spans="1:17" s="53" customFormat="1" ht="13.9" customHeight="1">
      <c r="B37" s="321"/>
      <c r="D37" s="321"/>
      <c r="F37" s="321"/>
      <c r="I37" s="321"/>
      <c r="J37" s="38"/>
      <c r="K37" s="321"/>
      <c r="M37" s="321"/>
      <c r="P37" s="321"/>
      <c r="Q37" s="728" t="s">
        <v>690</v>
      </c>
    </row>
    <row r="38" spans="1:17" s="53" customFormat="1" ht="13.9" customHeight="1">
      <c r="A38" s="81"/>
      <c r="B38" s="82"/>
      <c r="D38" s="82"/>
      <c r="F38" s="82"/>
      <c r="I38" s="82"/>
      <c r="J38" s="38"/>
      <c r="K38" s="82"/>
      <c r="M38" s="82"/>
      <c r="P38" s="82"/>
      <c r="Q38" s="38" t="s">
        <v>134</v>
      </c>
    </row>
    <row r="39" spans="1:17" s="53" customFormat="1" ht="13.9" customHeight="1">
      <c r="A39" s="81"/>
      <c r="B39" s="82"/>
      <c r="D39" s="82"/>
      <c r="F39" s="82"/>
      <c r="I39" s="82"/>
      <c r="K39" s="82"/>
      <c r="M39" s="82"/>
      <c r="P39" s="82"/>
    </row>
    <row r="40" spans="1:17" s="53" customFormat="1" ht="13.9" customHeight="1">
      <c r="B40" s="321"/>
      <c r="D40" s="321"/>
      <c r="F40" s="321"/>
      <c r="I40" s="321"/>
      <c r="K40" s="321"/>
      <c r="M40" s="321"/>
      <c r="P40" s="321"/>
    </row>
    <row r="41" spans="1:17" s="53" customFormat="1" ht="13.9" customHeight="1">
      <c r="B41" s="321"/>
      <c r="D41" s="321"/>
      <c r="F41" s="321"/>
      <c r="I41" s="321"/>
      <c r="K41" s="321"/>
      <c r="M41" s="321"/>
      <c r="P41" s="321"/>
    </row>
    <row r="42" spans="1:17" s="53" customFormat="1" ht="13.9" customHeight="1">
      <c r="B42" s="321"/>
      <c r="D42" s="321"/>
      <c r="F42" s="321"/>
      <c r="I42" s="321"/>
      <c r="K42" s="321"/>
      <c r="M42" s="321"/>
      <c r="P42" s="321"/>
    </row>
    <row r="43" spans="1:17" s="53" customFormat="1" ht="13.9" customHeight="1">
      <c r="B43" s="321"/>
      <c r="D43" s="321"/>
      <c r="F43" s="321"/>
      <c r="I43" s="321"/>
      <c r="K43" s="321"/>
      <c r="M43" s="321"/>
      <c r="P43" s="321"/>
    </row>
    <row r="44" spans="1:17" s="53" customFormat="1" ht="13.9" customHeight="1">
      <c r="B44" s="321"/>
      <c r="D44" s="321"/>
      <c r="F44" s="321"/>
      <c r="I44" s="321"/>
      <c r="K44" s="321"/>
      <c r="M44" s="321"/>
      <c r="P44" s="321"/>
    </row>
    <row r="45" spans="1:17" s="53" customFormat="1" ht="13.9" customHeight="1">
      <c r="B45" s="321"/>
      <c r="D45" s="321"/>
      <c r="F45" s="321"/>
      <c r="I45" s="321"/>
      <c r="K45" s="321"/>
      <c r="M45" s="321"/>
      <c r="P45" s="321"/>
    </row>
  </sheetData>
  <customSheetViews>
    <customSheetView guid="{7C10E70B-CA2F-4DD3-A65F-D2F324708369}" fitToPage="1" topLeftCell="K5">
      <selection activeCell="A2" sqref="A2:Q2"/>
      <pageMargins left="0.7" right="0.7" top="0.75" bottom="0.75" header="0.3" footer="0.3"/>
      <pageSetup scale="59" orientation="landscape" r:id="rId1"/>
    </customSheetView>
    <customSheetView guid="{EE1933C6-8392-46A4-85D3-94F99845B8F8}" fitToPage="1">
      <pageMargins left="0.7" right="0.7" top="0.75" bottom="0.75" header="0.3" footer="0.3"/>
      <pageSetup scale="59" orientation="landscape" r:id="rId2"/>
    </customSheetView>
    <customSheetView guid="{10071406-5415-425D-948E-2D821A4F8DEB}" showPageBreaks="1" fitToPage="1" printArea="1" topLeftCell="K5">
      <selection activeCell="A2" sqref="A2:Q2"/>
      <pageMargins left="0.7" right="0.7" top="0.75" bottom="0.75" header="0.3" footer="0.3"/>
      <pageSetup scale="59" orientation="landscape" r:id="rId3"/>
    </customSheetView>
  </customSheetViews>
  <mergeCells count="30">
    <mergeCell ref="B28:C28"/>
    <mergeCell ref="D28:H28"/>
    <mergeCell ref="I28:M28"/>
    <mergeCell ref="B29:C29"/>
    <mergeCell ref="D29:E29"/>
    <mergeCell ref="G29:H29"/>
    <mergeCell ref="I29:J29"/>
    <mergeCell ref="L29:M29"/>
    <mergeCell ref="B19:C19"/>
    <mergeCell ref="D19:H19"/>
    <mergeCell ref="I19:M19"/>
    <mergeCell ref="B20:C20"/>
    <mergeCell ref="D20:E20"/>
    <mergeCell ref="G20:H20"/>
    <mergeCell ref="I20:J20"/>
    <mergeCell ref="L20:M20"/>
    <mergeCell ref="M10:N10"/>
    <mergeCell ref="A4:Q4"/>
    <mergeCell ref="A5:Q5"/>
    <mergeCell ref="A6:Q6"/>
    <mergeCell ref="A7:Q7"/>
    <mergeCell ref="B9:C9"/>
    <mergeCell ref="D9:J9"/>
    <mergeCell ref="K9:Q9"/>
    <mergeCell ref="P10:Q10"/>
    <mergeCell ref="B10:C10"/>
    <mergeCell ref="D10:E10"/>
    <mergeCell ref="F10:G10"/>
    <mergeCell ref="I10:J10"/>
    <mergeCell ref="K10:L10"/>
  </mergeCells>
  <printOptions horizontalCentered="1"/>
  <pageMargins left="0.39370078740157483" right="0.39370078740157483" top="0.39370078740157483" bottom="0.39370078740157483" header="0.39370078740157483" footer="0.39370078740157483"/>
  <pageSetup paperSize="5" scale="73" orientation="landscape" r:id="rId4"/>
  <drawing r:id="rId5"/>
  <legacyDrawingHF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pageSetUpPr fitToPage="1"/>
  </sheetPr>
  <dimension ref="A1:AJ89"/>
  <sheetViews>
    <sheetView showGridLines="0" zoomScaleNormal="100" workbookViewId="0">
      <selection activeCell="Z63" sqref="Z63"/>
    </sheetView>
  </sheetViews>
  <sheetFormatPr defaultColWidth="9.140625" defaultRowHeight="14.25"/>
  <cols>
    <col min="1" max="1" width="32.42578125" style="83" customWidth="1"/>
    <col min="2" max="2" width="8.5703125" style="83" customWidth="1"/>
    <col min="3" max="3" width="10.7109375" style="83" customWidth="1"/>
    <col min="4" max="4" width="2.42578125" style="83" customWidth="1"/>
    <col min="5" max="5" width="8.5703125" style="83" customWidth="1"/>
    <col min="6" max="6" width="10.7109375" style="83" customWidth="1"/>
    <col min="7" max="7" width="8.5703125" style="83" customWidth="1"/>
    <col min="8" max="8" width="10.7109375" style="83" customWidth="1"/>
    <col min="9" max="9" width="8.5703125" style="83" customWidth="1"/>
    <col min="10" max="10" width="10.7109375" style="83" customWidth="1"/>
    <col min="11" max="11" width="8.5703125" style="83" customWidth="1"/>
    <col min="12" max="12" width="10.7109375" style="83" customWidth="1"/>
    <col min="13" max="13" width="8.5703125" style="83" customWidth="1"/>
    <col min="14" max="14" width="10.7109375" style="83" customWidth="1"/>
    <col min="15" max="15" width="8.5703125" style="83" customWidth="1"/>
    <col min="16" max="16" width="10.7109375" style="83" customWidth="1"/>
    <col min="17" max="17" width="8.5703125" style="83" customWidth="1"/>
    <col min="18" max="18" width="10.7109375" style="83" customWidth="1"/>
    <col min="19" max="19" width="8.5703125" style="83" customWidth="1"/>
    <col min="20" max="20" width="10.7109375" style="83" customWidth="1"/>
    <col min="21" max="21" width="8.5703125" style="83" customWidth="1"/>
    <col min="22" max="22" width="10.7109375" style="83" customWidth="1"/>
    <col min="23" max="23" width="8.5703125" style="83" customWidth="1"/>
    <col min="24" max="24" width="10.7109375" style="83" customWidth="1"/>
    <col min="25" max="25" width="8.5703125" style="83" customWidth="1"/>
    <col min="26" max="26" width="10.7109375" style="83" customWidth="1"/>
    <col min="27" max="27" width="8.5703125" style="83" customWidth="1"/>
    <col min="28" max="28" width="10.7109375" style="83" customWidth="1"/>
    <col min="29" max="29" width="8.5703125" style="83" customWidth="1"/>
    <col min="30" max="30" width="10.7109375" style="83" customWidth="1"/>
    <col min="31" max="31" width="8.5703125" style="83" customWidth="1"/>
    <col min="32" max="32" width="10.7109375" style="83" customWidth="1"/>
    <col min="33" max="33" width="8.5703125" style="83" customWidth="1"/>
    <col min="34" max="34" width="10.7109375" style="83" customWidth="1"/>
    <col min="35" max="35" width="8.28515625" style="83" customWidth="1"/>
    <col min="36" max="36" width="13.28515625" style="83" customWidth="1"/>
    <col min="37" max="16384" width="9.140625" style="83"/>
  </cols>
  <sheetData>
    <row r="1" spans="1:36" ht="24" customHeight="1">
      <c r="A1" s="365"/>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450" t="s">
        <v>526</v>
      </c>
    </row>
    <row r="2" spans="1:36" ht="27" customHeight="1">
      <c r="A2" s="365"/>
      <c r="B2" s="630"/>
      <c r="C2" s="630"/>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450"/>
    </row>
    <row r="3" spans="1:36" ht="24" customHeight="1">
      <c r="A3" s="479" t="s">
        <v>538</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526"/>
      <c r="AJ3" s="481" t="s">
        <v>536</v>
      </c>
    </row>
    <row r="4" spans="1:36" s="84" customFormat="1" ht="14.45" customHeight="1">
      <c r="A4" s="822" t="s">
        <v>25</v>
      </c>
      <c r="B4" s="822"/>
      <c r="C4" s="823"/>
      <c r="D4" s="823"/>
      <c r="E4" s="823"/>
      <c r="F4" s="823"/>
      <c r="G4" s="823"/>
      <c r="H4" s="823"/>
      <c r="I4" s="823"/>
      <c r="J4" s="823"/>
      <c r="K4" s="823"/>
      <c r="L4" s="823"/>
      <c r="M4" s="823"/>
      <c r="N4" s="823"/>
      <c r="O4" s="823"/>
      <c r="P4" s="823"/>
      <c r="Q4" s="823"/>
      <c r="R4" s="823"/>
      <c r="S4" s="823"/>
      <c r="T4" s="823"/>
      <c r="U4" s="823"/>
      <c r="V4" s="823"/>
      <c r="W4" s="823"/>
      <c r="X4" s="823"/>
      <c r="Y4" s="823"/>
      <c r="Z4" s="823"/>
      <c r="AA4" s="823"/>
      <c r="AB4" s="823"/>
      <c r="AC4" s="823"/>
      <c r="AD4" s="823"/>
      <c r="AE4" s="823"/>
      <c r="AF4" s="823"/>
      <c r="AG4" s="823"/>
      <c r="AH4" s="823"/>
      <c r="AI4" s="823"/>
      <c r="AJ4" s="823"/>
    </row>
    <row r="5" spans="1:36" ht="25.9" customHeight="1">
      <c r="A5" s="840" t="s">
        <v>121</v>
      </c>
      <c r="B5" s="840"/>
      <c r="C5" s="840"/>
      <c r="D5" s="840"/>
      <c r="E5" s="840"/>
      <c r="F5" s="840"/>
      <c r="G5" s="840"/>
      <c r="H5" s="840"/>
      <c r="I5" s="840"/>
      <c r="J5" s="840"/>
      <c r="K5" s="840"/>
      <c r="L5" s="840"/>
      <c r="M5" s="840"/>
      <c r="N5" s="840"/>
      <c r="O5" s="840"/>
      <c r="P5" s="840"/>
      <c r="Q5" s="840"/>
      <c r="R5" s="840"/>
      <c r="S5" s="840"/>
      <c r="T5" s="840"/>
      <c r="U5" s="840"/>
      <c r="V5" s="840"/>
      <c r="W5" s="840"/>
      <c r="X5" s="840"/>
      <c r="Y5" s="840"/>
      <c r="Z5" s="840"/>
      <c r="AA5" s="840"/>
      <c r="AB5" s="840"/>
      <c r="AC5" s="840"/>
      <c r="AD5" s="840"/>
      <c r="AE5" s="840"/>
      <c r="AF5" s="840"/>
      <c r="AG5" s="840"/>
      <c r="AH5" s="840"/>
      <c r="AI5" s="840"/>
      <c r="AJ5" s="840"/>
    </row>
    <row r="6" spans="1:36" ht="18">
      <c r="A6" s="840" t="s">
        <v>491</v>
      </c>
      <c r="B6" s="840"/>
      <c r="C6" s="840"/>
      <c r="D6" s="840"/>
      <c r="E6" s="840"/>
      <c r="F6" s="840"/>
      <c r="G6" s="840"/>
      <c r="H6" s="840"/>
      <c r="I6" s="840"/>
      <c r="J6" s="840"/>
      <c r="K6" s="840"/>
      <c r="L6" s="840"/>
      <c r="M6" s="840"/>
      <c r="N6" s="840"/>
      <c r="O6" s="840"/>
      <c r="P6" s="840"/>
      <c r="Q6" s="840"/>
      <c r="R6" s="840"/>
      <c r="S6" s="840"/>
      <c r="T6" s="840"/>
      <c r="U6" s="840"/>
      <c r="V6" s="840"/>
      <c r="W6" s="840"/>
      <c r="X6" s="840"/>
      <c r="Y6" s="840"/>
      <c r="Z6" s="840"/>
      <c r="AA6" s="840"/>
      <c r="AB6" s="840"/>
      <c r="AC6" s="840"/>
      <c r="AD6" s="840"/>
      <c r="AE6" s="840"/>
      <c r="AF6" s="840"/>
      <c r="AG6" s="840"/>
      <c r="AH6" s="840"/>
      <c r="AI6" s="840"/>
      <c r="AJ6" s="840"/>
    </row>
    <row r="7" spans="1:36" s="85" customFormat="1" ht="15" customHeight="1">
      <c r="A7" s="841" t="s">
        <v>3</v>
      </c>
      <c r="B7" s="841"/>
      <c r="C7" s="841"/>
      <c r="D7" s="841"/>
      <c r="E7" s="841"/>
      <c r="F7" s="841"/>
      <c r="G7" s="841"/>
      <c r="H7" s="841"/>
      <c r="I7" s="841"/>
      <c r="J7" s="841"/>
      <c r="K7" s="841"/>
      <c r="L7" s="841"/>
      <c r="M7" s="841"/>
      <c r="N7" s="841"/>
      <c r="O7" s="841"/>
      <c r="P7" s="841"/>
      <c r="Q7" s="841"/>
      <c r="R7" s="841"/>
      <c r="S7" s="841"/>
      <c r="T7" s="841"/>
      <c r="U7" s="841"/>
      <c r="V7" s="841"/>
      <c r="W7" s="841"/>
      <c r="X7" s="841"/>
      <c r="Y7" s="841"/>
      <c r="Z7" s="841"/>
      <c r="AA7" s="841"/>
      <c r="AB7" s="841"/>
      <c r="AC7" s="841"/>
      <c r="AD7" s="841"/>
      <c r="AE7" s="841"/>
      <c r="AF7" s="841"/>
      <c r="AG7" s="841"/>
      <c r="AH7" s="841"/>
      <c r="AI7" s="841"/>
      <c r="AJ7" s="841"/>
    </row>
    <row r="8" spans="1:36" s="85" customFormat="1" ht="14.45" customHeight="1"/>
    <row r="9" spans="1:36" s="84" customFormat="1" ht="13.9" customHeight="1">
      <c r="C9" s="86"/>
      <c r="D9" s="86"/>
      <c r="E9" s="842" t="s">
        <v>123</v>
      </c>
      <c r="F9" s="842"/>
      <c r="G9" s="842"/>
      <c r="H9" s="842"/>
      <c r="I9" s="842"/>
      <c r="J9" s="842"/>
      <c r="K9" s="842"/>
      <c r="L9" s="842"/>
      <c r="M9" s="842"/>
      <c r="N9" s="842"/>
      <c r="O9" s="842"/>
      <c r="P9" s="842"/>
      <c r="Q9" s="842"/>
      <c r="R9" s="842"/>
      <c r="S9" s="842"/>
      <c r="T9" s="842"/>
      <c r="U9" s="842" t="s">
        <v>124</v>
      </c>
      <c r="V9" s="842"/>
      <c r="W9" s="842"/>
      <c r="X9" s="842"/>
      <c r="Y9" s="842"/>
      <c r="Z9" s="842"/>
      <c r="AA9" s="842"/>
      <c r="AB9" s="842"/>
      <c r="AC9" s="842"/>
      <c r="AD9" s="842"/>
      <c r="AE9" s="842"/>
      <c r="AF9" s="842"/>
      <c r="AG9" s="842"/>
      <c r="AH9" s="842"/>
      <c r="AI9" s="842"/>
      <c r="AJ9" s="842"/>
    </row>
    <row r="10" spans="1:36" s="84" customFormat="1" ht="22.9" customHeight="1">
      <c r="B10" s="833" t="s">
        <v>130</v>
      </c>
      <c r="C10" s="834"/>
      <c r="D10" s="87"/>
      <c r="E10" s="839" t="s">
        <v>135</v>
      </c>
      <c r="F10" s="839"/>
      <c r="G10" s="830" t="s">
        <v>136</v>
      </c>
      <c r="H10" s="831"/>
      <c r="I10" s="830" t="s">
        <v>137</v>
      </c>
      <c r="J10" s="831"/>
      <c r="K10" s="830" t="s">
        <v>138</v>
      </c>
      <c r="L10" s="831"/>
      <c r="M10" s="830" t="s">
        <v>139</v>
      </c>
      <c r="N10" s="831"/>
      <c r="O10" s="830" t="s">
        <v>140</v>
      </c>
      <c r="P10" s="831"/>
      <c r="Q10" s="830" t="s">
        <v>141</v>
      </c>
      <c r="R10" s="831"/>
      <c r="S10" s="833" t="s">
        <v>130</v>
      </c>
      <c r="T10" s="834"/>
      <c r="U10" s="839" t="s">
        <v>135</v>
      </c>
      <c r="V10" s="839"/>
      <c r="W10" s="830" t="s">
        <v>136</v>
      </c>
      <c r="X10" s="831"/>
      <c r="Y10" s="830" t="s">
        <v>137</v>
      </c>
      <c r="Z10" s="831"/>
      <c r="AA10" s="830" t="s">
        <v>138</v>
      </c>
      <c r="AB10" s="831"/>
      <c r="AC10" s="830" t="s">
        <v>139</v>
      </c>
      <c r="AD10" s="831"/>
      <c r="AE10" s="830" t="s">
        <v>140</v>
      </c>
      <c r="AF10" s="831"/>
      <c r="AG10" s="830" t="s">
        <v>141</v>
      </c>
      <c r="AH10" s="831"/>
      <c r="AI10" s="833" t="s">
        <v>130</v>
      </c>
      <c r="AJ10" s="834"/>
    </row>
    <row r="11" spans="1:36" s="84" customFormat="1" ht="13.9" customHeight="1">
      <c r="A11" s="527"/>
      <c r="B11" s="88"/>
      <c r="D11" s="67"/>
      <c r="L11" s="328"/>
      <c r="P11" s="328"/>
      <c r="V11" s="328"/>
      <c r="X11" s="328"/>
      <c r="Z11" s="328"/>
      <c r="AB11" s="328"/>
      <c r="AD11" s="328"/>
      <c r="AF11" s="328"/>
      <c r="AH11" s="328"/>
      <c r="AJ11" s="328"/>
    </row>
    <row r="12" spans="1:36" s="84" customFormat="1" ht="13.9" customHeight="1">
      <c r="A12" s="423" t="s">
        <v>29</v>
      </c>
      <c r="B12" s="246">
        <v>3020010100</v>
      </c>
      <c r="C12" s="342"/>
      <c r="D12" s="89"/>
      <c r="E12" s="246">
        <f t="shared" ref="E12:E22" si="0">B12+1000</f>
        <v>3020011100</v>
      </c>
      <c r="F12" s="344"/>
      <c r="G12" s="246">
        <f t="shared" ref="G12:G22" si="1">B12+2000</f>
        <v>3020012100</v>
      </c>
      <c r="H12" s="344"/>
      <c r="I12" s="246">
        <f t="shared" ref="I12:I22" si="2">B12+3000</f>
        <v>3020013100</v>
      </c>
      <c r="J12" s="344"/>
      <c r="K12" s="246">
        <f t="shared" ref="K12:K22" si="3">B12+4000</f>
        <v>3020014100</v>
      </c>
      <c r="L12" s="344"/>
      <c r="M12" s="246">
        <f t="shared" ref="M12:M22" si="4">B12+5000</f>
        <v>3020015100</v>
      </c>
      <c r="N12" s="344"/>
      <c r="O12" s="246">
        <f t="shared" ref="O12:O22" si="5">B12+6000</f>
        <v>3020016100</v>
      </c>
      <c r="P12" s="344"/>
      <c r="Q12" s="246">
        <f t="shared" ref="Q12:Q22" si="6">B12+7000</f>
        <v>3020017100</v>
      </c>
      <c r="R12" s="344"/>
      <c r="S12" s="246">
        <f t="shared" ref="S12:S22" si="7">B12+9000</f>
        <v>3020019100</v>
      </c>
      <c r="T12" s="342"/>
      <c r="U12" s="246">
        <f t="shared" ref="U12:U22" si="8">B12+11000</f>
        <v>3020021100</v>
      </c>
      <c r="V12" s="344"/>
      <c r="W12" s="246">
        <f t="shared" ref="W12:W22" si="9">B12+12000</f>
        <v>3020022100</v>
      </c>
      <c r="X12" s="344"/>
      <c r="Y12" s="246">
        <f t="shared" ref="Y12:Y22" si="10">B12+13000</f>
        <v>3020023100</v>
      </c>
      <c r="Z12" s="344"/>
      <c r="AA12" s="246">
        <f t="shared" ref="AA12:AA22" si="11">B12+14000</f>
        <v>3020024100</v>
      </c>
      <c r="AB12" s="344"/>
      <c r="AC12" s="246">
        <f t="shared" ref="AC12:AC22" si="12">B12+15000</f>
        <v>3020025100</v>
      </c>
      <c r="AD12" s="344"/>
      <c r="AE12" s="246">
        <f t="shared" ref="AE12:AE22" si="13">B12+16000</f>
        <v>3020026100</v>
      </c>
      <c r="AF12" s="344"/>
      <c r="AG12" s="246">
        <f t="shared" ref="AG12:AG22" si="14">B12+17000</f>
        <v>3020027100</v>
      </c>
      <c r="AH12" s="344"/>
      <c r="AI12" s="246">
        <f t="shared" ref="AI12:AI22" si="15">B12+19000</f>
        <v>3020029100</v>
      </c>
      <c r="AJ12" s="342"/>
    </row>
    <row r="13" spans="1:36" s="84" customFormat="1" ht="13.9" customHeight="1">
      <c r="A13" s="423" t="s">
        <v>30</v>
      </c>
      <c r="B13" s="246">
        <v>3020010110</v>
      </c>
      <c r="C13" s="342"/>
      <c r="D13" s="89"/>
      <c r="E13" s="246">
        <f t="shared" si="0"/>
        <v>3020011110</v>
      </c>
      <c r="F13" s="344"/>
      <c r="G13" s="246">
        <f t="shared" si="1"/>
        <v>3020012110</v>
      </c>
      <c r="H13" s="344"/>
      <c r="I13" s="246">
        <f t="shared" si="2"/>
        <v>3020013110</v>
      </c>
      <c r="J13" s="344"/>
      <c r="K13" s="246">
        <f t="shared" si="3"/>
        <v>3020014110</v>
      </c>
      <c r="L13" s="344"/>
      <c r="M13" s="246">
        <f t="shared" si="4"/>
        <v>3020015110</v>
      </c>
      <c r="N13" s="344"/>
      <c r="O13" s="246">
        <f t="shared" si="5"/>
        <v>3020016110</v>
      </c>
      <c r="P13" s="344"/>
      <c r="Q13" s="246">
        <f t="shared" si="6"/>
        <v>3020017110</v>
      </c>
      <c r="R13" s="344"/>
      <c r="S13" s="246">
        <f t="shared" si="7"/>
        <v>3020019110</v>
      </c>
      <c r="T13" s="342"/>
      <c r="U13" s="246">
        <f t="shared" si="8"/>
        <v>3020021110</v>
      </c>
      <c r="V13" s="344"/>
      <c r="W13" s="246">
        <f t="shared" si="9"/>
        <v>3020022110</v>
      </c>
      <c r="X13" s="344"/>
      <c r="Y13" s="246">
        <f t="shared" si="10"/>
        <v>3020023110</v>
      </c>
      <c r="Z13" s="344"/>
      <c r="AA13" s="246">
        <f t="shared" si="11"/>
        <v>3020024110</v>
      </c>
      <c r="AB13" s="344"/>
      <c r="AC13" s="246">
        <f t="shared" si="12"/>
        <v>3020025110</v>
      </c>
      <c r="AD13" s="344"/>
      <c r="AE13" s="246">
        <f t="shared" si="13"/>
        <v>3020026110</v>
      </c>
      <c r="AF13" s="344"/>
      <c r="AG13" s="246">
        <f t="shared" si="14"/>
        <v>3020027110</v>
      </c>
      <c r="AH13" s="344"/>
      <c r="AI13" s="246">
        <f t="shared" si="15"/>
        <v>3020029110</v>
      </c>
      <c r="AJ13" s="342"/>
    </row>
    <row r="14" spans="1:36" s="84" customFormat="1" ht="13.9" customHeight="1">
      <c r="A14" s="423" t="s">
        <v>31</v>
      </c>
      <c r="B14" s="246">
        <v>3020010120</v>
      </c>
      <c r="C14" s="342"/>
      <c r="D14" s="89"/>
      <c r="E14" s="246">
        <f t="shared" si="0"/>
        <v>3020011120</v>
      </c>
      <c r="F14" s="344"/>
      <c r="G14" s="246">
        <f t="shared" si="1"/>
        <v>3020012120</v>
      </c>
      <c r="H14" s="344"/>
      <c r="I14" s="246">
        <f t="shared" si="2"/>
        <v>3020013120</v>
      </c>
      <c r="J14" s="344"/>
      <c r="K14" s="246">
        <f t="shared" si="3"/>
        <v>3020014120</v>
      </c>
      <c r="L14" s="344"/>
      <c r="M14" s="246">
        <f t="shared" si="4"/>
        <v>3020015120</v>
      </c>
      <c r="N14" s="344"/>
      <c r="O14" s="246">
        <f t="shared" si="5"/>
        <v>3020016120</v>
      </c>
      <c r="P14" s="344"/>
      <c r="Q14" s="246">
        <f t="shared" si="6"/>
        <v>3020017120</v>
      </c>
      <c r="R14" s="344"/>
      <c r="S14" s="246">
        <f t="shared" si="7"/>
        <v>3020019120</v>
      </c>
      <c r="T14" s="342"/>
      <c r="U14" s="246">
        <f t="shared" si="8"/>
        <v>3020021120</v>
      </c>
      <c r="V14" s="344"/>
      <c r="W14" s="246">
        <f t="shared" si="9"/>
        <v>3020022120</v>
      </c>
      <c r="X14" s="344"/>
      <c r="Y14" s="246">
        <f t="shared" si="10"/>
        <v>3020023120</v>
      </c>
      <c r="Z14" s="344"/>
      <c r="AA14" s="246">
        <f t="shared" si="11"/>
        <v>3020024120</v>
      </c>
      <c r="AB14" s="344"/>
      <c r="AC14" s="246">
        <f t="shared" si="12"/>
        <v>3020025120</v>
      </c>
      <c r="AD14" s="344"/>
      <c r="AE14" s="246">
        <f t="shared" si="13"/>
        <v>3020026120</v>
      </c>
      <c r="AF14" s="344"/>
      <c r="AG14" s="246">
        <f t="shared" si="14"/>
        <v>3020027120</v>
      </c>
      <c r="AH14" s="344"/>
      <c r="AI14" s="246">
        <f t="shared" si="15"/>
        <v>3020029120</v>
      </c>
      <c r="AJ14" s="342"/>
    </row>
    <row r="15" spans="1:36" s="84" customFormat="1" ht="13.9" customHeight="1">
      <c r="A15" s="423" t="s">
        <v>32</v>
      </c>
      <c r="B15" s="246">
        <v>3020010130</v>
      </c>
      <c r="C15" s="342"/>
      <c r="D15" s="89"/>
      <c r="E15" s="246">
        <f t="shared" si="0"/>
        <v>3020011130</v>
      </c>
      <c r="F15" s="344"/>
      <c r="G15" s="246">
        <f t="shared" si="1"/>
        <v>3020012130</v>
      </c>
      <c r="H15" s="344"/>
      <c r="I15" s="246">
        <f t="shared" si="2"/>
        <v>3020013130</v>
      </c>
      <c r="J15" s="344"/>
      <c r="K15" s="246">
        <f t="shared" si="3"/>
        <v>3020014130</v>
      </c>
      <c r="L15" s="344"/>
      <c r="M15" s="246">
        <f t="shared" si="4"/>
        <v>3020015130</v>
      </c>
      <c r="N15" s="344"/>
      <c r="O15" s="246">
        <f t="shared" si="5"/>
        <v>3020016130</v>
      </c>
      <c r="P15" s="344"/>
      <c r="Q15" s="246">
        <f t="shared" si="6"/>
        <v>3020017130</v>
      </c>
      <c r="R15" s="344"/>
      <c r="S15" s="246">
        <f t="shared" si="7"/>
        <v>3020019130</v>
      </c>
      <c r="T15" s="342"/>
      <c r="U15" s="246">
        <f t="shared" si="8"/>
        <v>3020021130</v>
      </c>
      <c r="V15" s="344"/>
      <c r="W15" s="246">
        <f t="shared" si="9"/>
        <v>3020022130</v>
      </c>
      <c r="X15" s="344"/>
      <c r="Y15" s="246">
        <f t="shared" si="10"/>
        <v>3020023130</v>
      </c>
      <c r="Z15" s="344"/>
      <c r="AA15" s="246">
        <f t="shared" si="11"/>
        <v>3020024130</v>
      </c>
      <c r="AB15" s="344"/>
      <c r="AC15" s="246">
        <f t="shared" si="12"/>
        <v>3020025130</v>
      </c>
      <c r="AD15" s="344"/>
      <c r="AE15" s="246">
        <f t="shared" si="13"/>
        <v>3020026130</v>
      </c>
      <c r="AF15" s="344"/>
      <c r="AG15" s="246">
        <f t="shared" si="14"/>
        <v>3020027130</v>
      </c>
      <c r="AH15" s="344"/>
      <c r="AI15" s="246">
        <f t="shared" si="15"/>
        <v>3020029130</v>
      </c>
      <c r="AJ15" s="342"/>
    </row>
    <row r="16" spans="1:36" s="84" customFormat="1" ht="13.9" customHeight="1">
      <c r="A16" s="423" t="s">
        <v>33</v>
      </c>
      <c r="B16" s="246">
        <v>3020010140</v>
      </c>
      <c r="C16" s="342"/>
      <c r="D16" s="89"/>
      <c r="E16" s="246">
        <f t="shared" si="0"/>
        <v>3020011140</v>
      </c>
      <c r="F16" s="344"/>
      <c r="G16" s="246">
        <f t="shared" si="1"/>
        <v>3020012140</v>
      </c>
      <c r="H16" s="344"/>
      <c r="I16" s="246">
        <f t="shared" si="2"/>
        <v>3020013140</v>
      </c>
      <c r="J16" s="344"/>
      <c r="K16" s="246">
        <f t="shared" si="3"/>
        <v>3020014140</v>
      </c>
      <c r="L16" s="344"/>
      <c r="M16" s="246">
        <f t="shared" si="4"/>
        <v>3020015140</v>
      </c>
      <c r="N16" s="344"/>
      <c r="O16" s="246">
        <f t="shared" si="5"/>
        <v>3020016140</v>
      </c>
      <c r="P16" s="344"/>
      <c r="Q16" s="246">
        <f t="shared" si="6"/>
        <v>3020017140</v>
      </c>
      <c r="R16" s="344"/>
      <c r="S16" s="246">
        <f t="shared" si="7"/>
        <v>3020019140</v>
      </c>
      <c r="T16" s="342"/>
      <c r="U16" s="246">
        <f t="shared" si="8"/>
        <v>3020021140</v>
      </c>
      <c r="V16" s="344"/>
      <c r="W16" s="246">
        <f t="shared" si="9"/>
        <v>3020022140</v>
      </c>
      <c r="X16" s="344"/>
      <c r="Y16" s="246">
        <f t="shared" si="10"/>
        <v>3020023140</v>
      </c>
      <c r="Z16" s="344"/>
      <c r="AA16" s="246">
        <f t="shared" si="11"/>
        <v>3020024140</v>
      </c>
      <c r="AB16" s="344"/>
      <c r="AC16" s="246">
        <f t="shared" si="12"/>
        <v>3020025140</v>
      </c>
      <c r="AD16" s="344"/>
      <c r="AE16" s="246">
        <f t="shared" si="13"/>
        <v>3020026140</v>
      </c>
      <c r="AF16" s="344"/>
      <c r="AG16" s="246">
        <f t="shared" si="14"/>
        <v>3020027140</v>
      </c>
      <c r="AH16" s="344"/>
      <c r="AI16" s="246">
        <f t="shared" si="15"/>
        <v>3020029140</v>
      </c>
      <c r="AJ16" s="342"/>
    </row>
    <row r="17" spans="1:36" s="84" customFormat="1" ht="13.9" customHeight="1">
      <c r="A17" s="423" t="s">
        <v>34</v>
      </c>
      <c r="B17" s="246">
        <v>3020010150</v>
      </c>
      <c r="C17" s="342"/>
      <c r="D17" s="89"/>
      <c r="E17" s="246">
        <f t="shared" si="0"/>
        <v>3020011150</v>
      </c>
      <c r="F17" s="344"/>
      <c r="G17" s="246">
        <f t="shared" si="1"/>
        <v>3020012150</v>
      </c>
      <c r="H17" s="344"/>
      <c r="I17" s="246">
        <f t="shared" si="2"/>
        <v>3020013150</v>
      </c>
      <c r="J17" s="344"/>
      <c r="K17" s="246">
        <f t="shared" si="3"/>
        <v>3020014150</v>
      </c>
      <c r="L17" s="344"/>
      <c r="M17" s="246">
        <f t="shared" si="4"/>
        <v>3020015150</v>
      </c>
      <c r="N17" s="344"/>
      <c r="O17" s="246">
        <f t="shared" si="5"/>
        <v>3020016150</v>
      </c>
      <c r="P17" s="344"/>
      <c r="Q17" s="246">
        <f t="shared" si="6"/>
        <v>3020017150</v>
      </c>
      <c r="R17" s="344"/>
      <c r="S17" s="246">
        <f t="shared" si="7"/>
        <v>3020019150</v>
      </c>
      <c r="T17" s="342"/>
      <c r="U17" s="246">
        <f t="shared" si="8"/>
        <v>3020021150</v>
      </c>
      <c r="V17" s="344"/>
      <c r="W17" s="246">
        <f t="shared" si="9"/>
        <v>3020022150</v>
      </c>
      <c r="X17" s="344"/>
      <c r="Y17" s="246">
        <f t="shared" si="10"/>
        <v>3020023150</v>
      </c>
      <c r="Z17" s="344"/>
      <c r="AA17" s="246">
        <f t="shared" si="11"/>
        <v>3020024150</v>
      </c>
      <c r="AB17" s="344"/>
      <c r="AC17" s="246">
        <f t="shared" si="12"/>
        <v>3020025150</v>
      </c>
      <c r="AD17" s="344"/>
      <c r="AE17" s="246">
        <f t="shared" si="13"/>
        <v>3020026150</v>
      </c>
      <c r="AF17" s="344"/>
      <c r="AG17" s="246">
        <f t="shared" si="14"/>
        <v>3020027150</v>
      </c>
      <c r="AH17" s="344"/>
      <c r="AI17" s="246">
        <f t="shared" si="15"/>
        <v>3020029150</v>
      </c>
      <c r="AJ17" s="342"/>
    </row>
    <row r="18" spans="1:36" s="84" customFormat="1" ht="13.9" customHeight="1">
      <c r="A18" s="423" t="s">
        <v>35</v>
      </c>
      <c r="B18" s="246">
        <v>3020010160</v>
      </c>
      <c r="C18" s="342"/>
      <c r="D18" s="89"/>
      <c r="E18" s="246">
        <f t="shared" si="0"/>
        <v>3020011160</v>
      </c>
      <c r="F18" s="344"/>
      <c r="G18" s="246">
        <f t="shared" si="1"/>
        <v>3020012160</v>
      </c>
      <c r="H18" s="344"/>
      <c r="I18" s="246">
        <f t="shared" si="2"/>
        <v>3020013160</v>
      </c>
      <c r="J18" s="344"/>
      <c r="K18" s="246">
        <f t="shared" si="3"/>
        <v>3020014160</v>
      </c>
      <c r="L18" s="344"/>
      <c r="M18" s="246">
        <f t="shared" si="4"/>
        <v>3020015160</v>
      </c>
      <c r="N18" s="344"/>
      <c r="O18" s="246">
        <f t="shared" si="5"/>
        <v>3020016160</v>
      </c>
      <c r="P18" s="344"/>
      <c r="Q18" s="246">
        <f t="shared" si="6"/>
        <v>3020017160</v>
      </c>
      <c r="R18" s="344"/>
      <c r="S18" s="246">
        <f t="shared" si="7"/>
        <v>3020019160</v>
      </c>
      <c r="T18" s="342"/>
      <c r="U18" s="246">
        <f t="shared" si="8"/>
        <v>3020021160</v>
      </c>
      <c r="V18" s="344"/>
      <c r="W18" s="246">
        <f t="shared" si="9"/>
        <v>3020022160</v>
      </c>
      <c r="X18" s="344"/>
      <c r="Y18" s="246">
        <f t="shared" si="10"/>
        <v>3020023160</v>
      </c>
      <c r="Z18" s="344"/>
      <c r="AA18" s="246">
        <f t="shared" si="11"/>
        <v>3020024160</v>
      </c>
      <c r="AB18" s="344"/>
      <c r="AC18" s="246">
        <f t="shared" si="12"/>
        <v>3020025160</v>
      </c>
      <c r="AD18" s="344"/>
      <c r="AE18" s="246">
        <f t="shared" si="13"/>
        <v>3020026160</v>
      </c>
      <c r="AF18" s="344"/>
      <c r="AG18" s="246">
        <f t="shared" si="14"/>
        <v>3020027160</v>
      </c>
      <c r="AH18" s="344"/>
      <c r="AI18" s="246">
        <f t="shared" si="15"/>
        <v>3020029160</v>
      </c>
      <c r="AJ18" s="342"/>
    </row>
    <row r="19" spans="1:36" s="84" customFormat="1" ht="13.9" customHeight="1">
      <c r="A19" s="423" t="s">
        <v>36</v>
      </c>
      <c r="B19" s="246">
        <v>3020010170</v>
      </c>
      <c r="C19" s="342"/>
      <c r="D19" s="89"/>
      <c r="E19" s="246">
        <f t="shared" si="0"/>
        <v>3020011170</v>
      </c>
      <c r="F19" s="344"/>
      <c r="G19" s="246">
        <f t="shared" si="1"/>
        <v>3020012170</v>
      </c>
      <c r="H19" s="344"/>
      <c r="I19" s="246">
        <f t="shared" si="2"/>
        <v>3020013170</v>
      </c>
      <c r="J19" s="344"/>
      <c r="K19" s="246">
        <f t="shared" si="3"/>
        <v>3020014170</v>
      </c>
      <c r="L19" s="344"/>
      <c r="M19" s="246">
        <f t="shared" si="4"/>
        <v>3020015170</v>
      </c>
      <c r="N19" s="344"/>
      <c r="O19" s="246">
        <f t="shared" si="5"/>
        <v>3020016170</v>
      </c>
      <c r="P19" s="344"/>
      <c r="Q19" s="246">
        <f t="shared" si="6"/>
        <v>3020017170</v>
      </c>
      <c r="R19" s="344"/>
      <c r="S19" s="246">
        <f t="shared" si="7"/>
        <v>3020019170</v>
      </c>
      <c r="T19" s="342"/>
      <c r="U19" s="246">
        <f t="shared" si="8"/>
        <v>3020021170</v>
      </c>
      <c r="V19" s="344"/>
      <c r="W19" s="246">
        <f t="shared" si="9"/>
        <v>3020022170</v>
      </c>
      <c r="X19" s="344"/>
      <c r="Y19" s="246">
        <f t="shared" si="10"/>
        <v>3020023170</v>
      </c>
      <c r="Z19" s="344"/>
      <c r="AA19" s="246">
        <f t="shared" si="11"/>
        <v>3020024170</v>
      </c>
      <c r="AB19" s="344"/>
      <c r="AC19" s="246">
        <f t="shared" si="12"/>
        <v>3020025170</v>
      </c>
      <c r="AD19" s="344"/>
      <c r="AE19" s="246">
        <f t="shared" si="13"/>
        <v>3020026170</v>
      </c>
      <c r="AF19" s="344"/>
      <c r="AG19" s="246">
        <f t="shared" si="14"/>
        <v>3020027170</v>
      </c>
      <c r="AH19" s="344"/>
      <c r="AI19" s="246">
        <f t="shared" si="15"/>
        <v>3020029170</v>
      </c>
      <c r="AJ19" s="342"/>
    </row>
    <row r="20" spans="1:36" s="464" customFormat="1" ht="13.9" customHeight="1">
      <c r="A20" s="529" t="s">
        <v>468</v>
      </c>
      <c r="B20" s="379">
        <v>3020010175</v>
      </c>
      <c r="C20" s="342"/>
      <c r="D20" s="347"/>
      <c r="E20" s="379">
        <f t="shared" ref="E20" si="16">B20+1000</f>
        <v>3020011175</v>
      </c>
      <c r="F20" s="380"/>
      <c r="G20" s="379">
        <f t="shared" ref="G20" si="17">B20+2000</f>
        <v>3020012175</v>
      </c>
      <c r="H20" s="380"/>
      <c r="I20" s="379">
        <f t="shared" ref="I20" si="18">B20+3000</f>
        <v>3020013175</v>
      </c>
      <c r="J20" s="380"/>
      <c r="K20" s="379">
        <f t="shared" ref="K20" si="19">B20+4000</f>
        <v>3020014175</v>
      </c>
      <c r="L20" s="380"/>
      <c r="M20" s="379">
        <f t="shared" ref="M20" si="20">B20+5000</f>
        <v>3020015175</v>
      </c>
      <c r="N20" s="380"/>
      <c r="O20" s="379">
        <f t="shared" ref="O20" si="21">B20+6000</f>
        <v>3020016175</v>
      </c>
      <c r="P20" s="380"/>
      <c r="Q20" s="379">
        <f t="shared" ref="Q20" si="22">B20+7000</f>
        <v>3020017175</v>
      </c>
      <c r="R20" s="380"/>
      <c r="S20" s="379">
        <f t="shared" ref="S20" si="23">B20+9000</f>
        <v>3020019175</v>
      </c>
      <c r="T20" s="342"/>
      <c r="U20" s="379">
        <f t="shared" ref="U20" si="24">B20+11000</f>
        <v>3020021175</v>
      </c>
      <c r="V20" s="380"/>
      <c r="W20" s="379">
        <f t="shared" ref="W20" si="25">B20+12000</f>
        <v>3020022175</v>
      </c>
      <c r="X20" s="380"/>
      <c r="Y20" s="379">
        <f t="shared" ref="Y20" si="26">B20+13000</f>
        <v>3020023175</v>
      </c>
      <c r="Z20" s="380"/>
      <c r="AA20" s="379">
        <f t="shared" ref="AA20" si="27">B20+14000</f>
        <v>3020024175</v>
      </c>
      <c r="AB20" s="380"/>
      <c r="AC20" s="379">
        <f t="shared" ref="AC20" si="28">B20+15000</f>
        <v>3020025175</v>
      </c>
      <c r="AD20" s="380"/>
      <c r="AE20" s="379">
        <f t="shared" ref="AE20" si="29">B20+16000</f>
        <v>3020026175</v>
      </c>
      <c r="AF20" s="380"/>
      <c r="AG20" s="379">
        <f t="shared" ref="AG20" si="30">B20+17000</f>
        <v>3020027175</v>
      </c>
      <c r="AH20" s="380"/>
      <c r="AI20" s="379">
        <f t="shared" ref="AI20" si="31">B20+19000</f>
        <v>3020029175</v>
      </c>
      <c r="AJ20" s="342"/>
    </row>
    <row r="21" spans="1:36" s="84" customFormat="1" ht="13.9" customHeight="1">
      <c r="A21" s="423" t="s">
        <v>37</v>
      </c>
      <c r="B21" s="246">
        <v>3020010180</v>
      </c>
      <c r="C21" s="342"/>
      <c r="D21" s="89"/>
      <c r="E21" s="246">
        <f t="shared" si="0"/>
        <v>3020011180</v>
      </c>
      <c r="F21" s="344"/>
      <c r="G21" s="246">
        <f t="shared" si="1"/>
        <v>3020012180</v>
      </c>
      <c r="H21" s="344"/>
      <c r="I21" s="246">
        <f t="shared" si="2"/>
        <v>3020013180</v>
      </c>
      <c r="J21" s="344"/>
      <c r="K21" s="246">
        <f t="shared" si="3"/>
        <v>3020014180</v>
      </c>
      <c r="L21" s="344"/>
      <c r="M21" s="246">
        <f t="shared" si="4"/>
        <v>3020015180</v>
      </c>
      <c r="N21" s="344"/>
      <c r="O21" s="246">
        <f t="shared" si="5"/>
        <v>3020016180</v>
      </c>
      <c r="P21" s="344"/>
      <c r="Q21" s="246">
        <f t="shared" si="6"/>
        <v>3020017180</v>
      </c>
      <c r="R21" s="344"/>
      <c r="S21" s="246">
        <f t="shared" si="7"/>
        <v>3020019180</v>
      </c>
      <c r="T21" s="342"/>
      <c r="U21" s="246">
        <f t="shared" si="8"/>
        <v>3020021180</v>
      </c>
      <c r="V21" s="344"/>
      <c r="W21" s="246">
        <f t="shared" si="9"/>
        <v>3020022180</v>
      </c>
      <c r="X21" s="344"/>
      <c r="Y21" s="246">
        <f t="shared" si="10"/>
        <v>3020023180</v>
      </c>
      <c r="Z21" s="344"/>
      <c r="AA21" s="246">
        <f t="shared" si="11"/>
        <v>3020024180</v>
      </c>
      <c r="AB21" s="344"/>
      <c r="AC21" s="246">
        <f t="shared" si="12"/>
        <v>3020025180</v>
      </c>
      <c r="AD21" s="344"/>
      <c r="AE21" s="246">
        <f t="shared" si="13"/>
        <v>3020026180</v>
      </c>
      <c r="AF21" s="344"/>
      <c r="AG21" s="246">
        <f t="shared" si="14"/>
        <v>3020027180</v>
      </c>
      <c r="AH21" s="344"/>
      <c r="AI21" s="246">
        <f t="shared" si="15"/>
        <v>3020029180</v>
      </c>
      <c r="AJ21" s="342"/>
    </row>
    <row r="22" spans="1:36" s="84" customFormat="1" ht="13.9" customHeight="1">
      <c r="A22" s="530" t="s">
        <v>455</v>
      </c>
      <c r="B22" s="246">
        <v>3020010190</v>
      </c>
      <c r="C22" s="343"/>
      <c r="D22" s="90"/>
      <c r="E22" s="246">
        <f t="shared" si="0"/>
        <v>3020011190</v>
      </c>
      <c r="F22" s="343"/>
      <c r="G22" s="246">
        <f t="shared" si="1"/>
        <v>3020012190</v>
      </c>
      <c r="H22" s="343"/>
      <c r="I22" s="246">
        <f t="shared" si="2"/>
        <v>3020013190</v>
      </c>
      <c r="J22" s="343"/>
      <c r="K22" s="246">
        <f t="shared" si="3"/>
        <v>3020014190</v>
      </c>
      <c r="L22" s="343"/>
      <c r="M22" s="246">
        <f t="shared" si="4"/>
        <v>3020015190</v>
      </c>
      <c r="N22" s="343"/>
      <c r="O22" s="246">
        <f t="shared" si="5"/>
        <v>3020016190</v>
      </c>
      <c r="P22" s="343"/>
      <c r="Q22" s="246">
        <f t="shared" si="6"/>
        <v>3020017190</v>
      </c>
      <c r="R22" s="343"/>
      <c r="S22" s="246">
        <f t="shared" si="7"/>
        <v>3020019190</v>
      </c>
      <c r="T22" s="343"/>
      <c r="U22" s="246">
        <f t="shared" si="8"/>
        <v>3020021190</v>
      </c>
      <c r="V22" s="343"/>
      <c r="W22" s="246">
        <f t="shared" si="9"/>
        <v>3020022190</v>
      </c>
      <c r="X22" s="343"/>
      <c r="Y22" s="246">
        <f t="shared" si="10"/>
        <v>3020023190</v>
      </c>
      <c r="Z22" s="343"/>
      <c r="AA22" s="246">
        <f t="shared" si="11"/>
        <v>3020024190</v>
      </c>
      <c r="AB22" s="343"/>
      <c r="AC22" s="246">
        <f t="shared" si="12"/>
        <v>3020025190</v>
      </c>
      <c r="AD22" s="343"/>
      <c r="AE22" s="246">
        <f t="shared" si="13"/>
        <v>3020026190</v>
      </c>
      <c r="AF22" s="343"/>
      <c r="AG22" s="246">
        <f t="shared" si="14"/>
        <v>3020027190</v>
      </c>
      <c r="AH22" s="343"/>
      <c r="AI22" s="246">
        <f t="shared" si="15"/>
        <v>3020029190</v>
      </c>
      <c r="AJ22" s="343"/>
    </row>
    <row r="23" spans="1:36" s="84" customFormat="1" ht="13.9" customHeight="1">
      <c r="A23" s="528"/>
      <c r="B23" s="86"/>
      <c r="D23" s="67"/>
    </row>
    <row r="24" spans="1:36" s="84" customFormat="1" ht="13.9" customHeight="1">
      <c r="A24" s="423" t="s">
        <v>29</v>
      </c>
      <c r="B24" s="246">
        <v>3020010300</v>
      </c>
      <c r="C24" s="342"/>
      <c r="D24" s="89"/>
      <c r="E24" s="246">
        <f>B24+1000</f>
        <v>3020011300</v>
      </c>
      <c r="F24" s="344"/>
      <c r="G24" s="246">
        <f>B24+2000</f>
        <v>3020012300</v>
      </c>
      <c r="H24" s="344"/>
      <c r="I24" s="246">
        <f>B24+3000</f>
        <v>3020013300</v>
      </c>
      <c r="J24" s="344"/>
      <c r="K24" s="246">
        <f>B24+4000</f>
        <v>3020014300</v>
      </c>
      <c r="L24" s="344"/>
      <c r="M24" s="246">
        <f>B24+5000</f>
        <v>3020015300</v>
      </c>
      <c r="N24" s="344"/>
      <c r="O24" s="246">
        <f>B24+6000</f>
        <v>3020016300</v>
      </c>
      <c r="P24" s="344"/>
      <c r="Q24" s="246">
        <f>B24+7000</f>
        <v>3020017300</v>
      </c>
      <c r="R24" s="344"/>
      <c r="S24" s="246">
        <f>B24+9000</f>
        <v>3020019300</v>
      </c>
      <c r="T24" s="342"/>
      <c r="U24" s="246">
        <f>B24+11000</f>
        <v>3020021300</v>
      </c>
      <c r="V24" s="344"/>
      <c r="W24" s="246">
        <f>B24+12000</f>
        <v>3020022300</v>
      </c>
      <c r="X24" s="344"/>
      <c r="Y24" s="246">
        <f>B24+13000</f>
        <v>3020023300</v>
      </c>
      <c r="Z24" s="344"/>
      <c r="AA24" s="246">
        <f>B24+14000</f>
        <v>3020024300</v>
      </c>
      <c r="AB24" s="344"/>
      <c r="AC24" s="246">
        <f>B24+15000</f>
        <v>3020025300</v>
      </c>
      <c r="AD24" s="344"/>
      <c r="AE24" s="246">
        <f>B24+16000</f>
        <v>3020026300</v>
      </c>
      <c r="AF24" s="344"/>
      <c r="AG24" s="246">
        <f>B24+17000</f>
        <v>3020027300</v>
      </c>
      <c r="AH24" s="344"/>
      <c r="AI24" s="246">
        <f>B24+19000</f>
        <v>3020029300</v>
      </c>
      <c r="AJ24" s="342"/>
    </row>
    <row r="25" spans="1:36" s="84" customFormat="1" ht="13.9" customHeight="1">
      <c r="A25" s="423" t="s">
        <v>30</v>
      </c>
      <c r="B25" s="246">
        <v>3020010310</v>
      </c>
      <c r="C25" s="342"/>
      <c r="D25" s="89"/>
      <c r="E25" s="246">
        <f t="shared" ref="E25:E34" si="32">B25+1000</f>
        <v>3020011310</v>
      </c>
      <c r="F25" s="344"/>
      <c r="G25" s="246">
        <f t="shared" ref="G25:G34" si="33">B25+2000</f>
        <v>3020012310</v>
      </c>
      <c r="H25" s="344"/>
      <c r="I25" s="246">
        <f t="shared" ref="I25:I34" si="34">B25+3000</f>
        <v>3020013310</v>
      </c>
      <c r="J25" s="344"/>
      <c r="K25" s="246">
        <f t="shared" ref="K25:K34" si="35">B25+4000</f>
        <v>3020014310</v>
      </c>
      <c r="L25" s="344"/>
      <c r="M25" s="246">
        <f t="shared" ref="M25:M34" si="36">B25+5000</f>
        <v>3020015310</v>
      </c>
      <c r="N25" s="344"/>
      <c r="O25" s="246">
        <f t="shared" ref="O25:O34" si="37">B25+6000</f>
        <v>3020016310</v>
      </c>
      <c r="P25" s="344"/>
      <c r="Q25" s="246">
        <f t="shared" ref="Q25:Q34" si="38">B25+7000</f>
        <v>3020017310</v>
      </c>
      <c r="R25" s="344"/>
      <c r="S25" s="246">
        <f t="shared" ref="S25:S34" si="39">B25+9000</f>
        <v>3020019310</v>
      </c>
      <c r="T25" s="342"/>
      <c r="U25" s="246">
        <f t="shared" ref="U25:U34" si="40">B25+11000</f>
        <v>3020021310</v>
      </c>
      <c r="V25" s="344"/>
      <c r="W25" s="246">
        <f t="shared" ref="W25:W34" si="41">B25+12000</f>
        <v>3020022310</v>
      </c>
      <c r="X25" s="344"/>
      <c r="Y25" s="246">
        <f t="shared" ref="Y25:Y34" si="42">B25+13000</f>
        <v>3020023310</v>
      </c>
      <c r="Z25" s="344"/>
      <c r="AA25" s="246">
        <f t="shared" ref="AA25:AA34" si="43">B25+14000</f>
        <v>3020024310</v>
      </c>
      <c r="AB25" s="344"/>
      <c r="AC25" s="246">
        <f t="shared" ref="AC25:AC34" si="44">B25+15000</f>
        <v>3020025310</v>
      </c>
      <c r="AD25" s="344"/>
      <c r="AE25" s="246">
        <f t="shared" ref="AE25:AE34" si="45">B25+16000</f>
        <v>3020026310</v>
      </c>
      <c r="AF25" s="344"/>
      <c r="AG25" s="246">
        <f t="shared" ref="AG25:AG34" si="46">B25+17000</f>
        <v>3020027310</v>
      </c>
      <c r="AH25" s="344"/>
      <c r="AI25" s="246">
        <f t="shared" ref="AI25:AI34" si="47">B25+19000</f>
        <v>3020029310</v>
      </c>
      <c r="AJ25" s="342"/>
    </row>
    <row r="26" spans="1:36" s="84" customFormat="1" ht="13.9" customHeight="1">
      <c r="A26" s="423" t="s">
        <v>31</v>
      </c>
      <c r="B26" s="246">
        <v>3020010320</v>
      </c>
      <c r="C26" s="342"/>
      <c r="D26" s="89"/>
      <c r="E26" s="246">
        <f t="shared" si="32"/>
        <v>3020011320</v>
      </c>
      <c r="F26" s="344"/>
      <c r="G26" s="246">
        <f t="shared" si="33"/>
        <v>3020012320</v>
      </c>
      <c r="H26" s="344"/>
      <c r="I26" s="246">
        <f t="shared" si="34"/>
        <v>3020013320</v>
      </c>
      <c r="J26" s="344"/>
      <c r="K26" s="246">
        <f t="shared" si="35"/>
        <v>3020014320</v>
      </c>
      <c r="L26" s="344"/>
      <c r="M26" s="246">
        <f t="shared" si="36"/>
        <v>3020015320</v>
      </c>
      <c r="N26" s="344"/>
      <c r="O26" s="246">
        <f t="shared" si="37"/>
        <v>3020016320</v>
      </c>
      <c r="P26" s="344"/>
      <c r="Q26" s="246">
        <f t="shared" si="38"/>
        <v>3020017320</v>
      </c>
      <c r="R26" s="344"/>
      <c r="S26" s="246">
        <f t="shared" si="39"/>
        <v>3020019320</v>
      </c>
      <c r="T26" s="342"/>
      <c r="U26" s="246">
        <f t="shared" si="40"/>
        <v>3020021320</v>
      </c>
      <c r="V26" s="344"/>
      <c r="W26" s="246">
        <f t="shared" si="41"/>
        <v>3020022320</v>
      </c>
      <c r="X26" s="344"/>
      <c r="Y26" s="246">
        <f t="shared" si="42"/>
        <v>3020023320</v>
      </c>
      <c r="Z26" s="344"/>
      <c r="AA26" s="246">
        <f t="shared" si="43"/>
        <v>3020024320</v>
      </c>
      <c r="AB26" s="344"/>
      <c r="AC26" s="246">
        <f t="shared" si="44"/>
        <v>3020025320</v>
      </c>
      <c r="AD26" s="344"/>
      <c r="AE26" s="246">
        <f t="shared" si="45"/>
        <v>3020026320</v>
      </c>
      <c r="AF26" s="344"/>
      <c r="AG26" s="246">
        <f t="shared" si="46"/>
        <v>3020027320</v>
      </c>
      <c r="AH26" s="344"/>
      <c r="AI26" s="246">
        <f t="shared" si="47"/>
        <v>3020029320</v>
      </c>
      <c r="AJ26" s="342"/>
    </row>
    <row r="27" spans="1:36" s="84" customFormat="1" ht="13.9" customHeight="1">
      <c r="A27" s="423" t="s">
        <v>32</v>
      </c>
      <c r="B27" s="246">
        <v>3020010330</v>
      </c>
      <c r="C27" s="342"/>
      <c r="D27" s="89"/>
      <c r="E27" s="246">
        <f t="shared" si="32"/>
        <v>3020011330</v>
      </c>
      <c r="F27" s="344"/>
      <c r="G27" s="246">
        <f t="shared" si="33"/>
        <v>3020012330</v>
      </c>
      <c r="H27" s="344"/>
      <c r="I27" s="246">
        <f t="shared" si="34"/>
        <v>3020013330</v>
      </c>
      <c r="J27" s="344"/>
      <c r="K27" s="246">
        <f t="shared" si="35"/>
        <v>3020014330</v>
      </c>
      <c r="L27" s="344"/>
      <c r="M27" s="246">
        <f t="shared" si="36"/>
        <v>3020015330</v>
      </c>
      <c r="N27" s="344"/>
      <c r="O27" s="246">
        <f t="shared" si="37"/>
        <v>3020016330</v>
      </c>
      <c r="P27" s="344"/>
      <c r="Q27" s="246">
        <f t="shared" si="38"/>
        <v>3020017330</v>
      </c>
      <c r="R27" s="344"/>
      <c r="S27" s="246">
        <f t="shared" si="39"/>
        <v>3020019330</v>
      </c>
      <c r="T27" s="342"/>
      <c r="U27" s="246">
        <f t="shared" si="40"/>
        <v>3020021330</v>
      </c>
      <c r="V27" s="344"/>
      <c r="W27" s="246">
        <f t="shared" si="41"/>
        <v>3020022330</v>
      </c>
      <c r="X27" s="344"/>
      <c r="Y27" s="246">
        <f t="shared" si="42"/>
        <v>3020023330</v>
      </c>
      <c r="Z27" s="344"/>
      <c r="AA27" s="246">
        <f t="shared" si="43"/>
        <v>3020024330</v>
      </c>
      <c r="AB27" s="344"/>
      <c r="AC27" s="246">
        <f t="shared" si="44"/>
        <v>3020025330</v>
      </c>
      <c r="AD27" s="344"/>
      <c r="AE27" s="246">
        <f t="shared" si="45"/>
        <v>3020026330</v>
      </c>
      <c r="AF27" s="344"/>
      <c r="AG27" s="246">
        <f t="shared" si="46"/>
        <v>3020027330</v>
      </c>
      <c r="AH27" s="344"/>
      <c r="AI27" s="246">
        <f t="shared" si="47"/>
        <v>3020029330</v>
      </c>
      <c r="AJ27" s="342"/>
    </row>
    <row r="28" spans="1:36" s="84" customFormat="1" ht="13.9" customHeight="1">
      <c r="A28" s="423" t="s">
        <v>33</v>
      </c>
      <c r="B28" s="246">
        <v>3020010340</v>
      </c>
      <c r="C28" s="342"/>
      <c r="D28" s="89"/>
      <c r="E28" s="246">
        <f t="shared" si="32"/>
        <v>3020011340</v>
      </c>
      <c r="F28" s="344"/>
      <c r="G28" s="246">
        <f t="shared" si="33"/>
        <v>3020012340</v>
      </c>
      <c r="H28" s="344"/>
      <c r="I28" s="246">
        <f t="shared" si="34"/>
        <v>3020013340</v>
      </c>
      <c r="J28" s="344"/>
      <c r="K28" s="246">
        <f t="shared" si="35"/>
        <v>3020014340</v>
      </c>
      <c r="L28" s="344"/>
      <c r="M28" s="246">
        <f t="shared" si="36"/>
        <v>3020015340</v>
      </c>
      <c r="N28" s="344"/>
      <c r="O28" s="246">
        <f t="shared" si="37"/>
        <v>3020016340</v>
      </c>
      <c r="P28" s="344"/>
      <c r="Q28" s="246">
        <f t="shared" si="38"/>
        <v>3020017340</v>
      </c>
      <c r="R28" s="344"/>
      <c r="S28" s="246">
        <f t="shared" si="39"/>
        <v>3020019340</v>
      </c>
      <c r="T28" s="342"/>
      <c r="U28" s="246">
        <f t="shared" si="40"/>
        <v>3020021340</v>
      </c>
      <c r="V28" s="344"/>
      <c r="W28" s="246">
        <f t="shared" si="41"/>
        <v>3020022340</v>
      </c>
      <c r="X28" s="344"/>
      <c r="Y28" s="246">
        <f t="shared" si="42"/>
        <v>3020023340</v>
      </c>
      <c r="Z28" s="344"/>
      <c r="AA28" s="246">
        <f t="shared" si="43"/>
        <v>3020024340</v>
      </c>
      <c r="AB28" s="344"/>
      <c r="AC28" s="246">
        <f t="shared" si="44"/>
        <v>3020025340</v>
      </c>
      <c r="AD28" s="344"/>
      <c r="AE28" s="246">
        <f t="shared" si="45"/>
        <v>3020026340</v>
      </c>
      <c r="AF28" s="344"/>
      <c r="AG28" s="246">
        <f t="shared" si="46"/>
        <v>3020027340</v>
      </c>
      <c r="AH28" s="344"/>
      <c r="AI28" s="246">
        <f t="shared" si="47"/>
        <v>3020029340</v>
      </c>
      <c r="AJ28" s="342"/>
    </row>
    <row r="29" spans="1:36" s="84" customFormat="1" ht="13.9" customHeight="1">
      <c r="A29" s="423" t="s">
        <v>34</v>
      </c>
      <c r="B29" s="246">
        <v>3020010350</v>
      </c>
      <c r="C29" s="342"/>
      <c r="D29" s="89"/>
      <c r="E29" s="246">
        <f t="shared" si="32"/>
        <v>3020011350</v>
      </c>
      <c r="F29" s="344"/>
      <c r="G29" s="246">
        <f t="shared" si="33"/>
        <v>3020012350</v>
      </c>
      <c r="H29" s="344"/>
      <c r="I29" s="246">
        <f t="shared" si="34"/>
        <v>3020013350</v>
      </c>
      <c r="J29" s="344"/>
      <c r="K29" s="246">
        <f t="shared" si="35"/>
        <v>3020014350</v>
      </c>
      <c r="L29" s="344"/>
      <c r="M29" s="246">
        <f t="shared" si="36"/>
        <v>3020015350</v>
      </c>
      <c r="N29" s="344"/>
      <c r="O29" s="246">
        <f t="shared" si="37"/>
        <v>3020016350</v>
      </c>
      <c r="P29" s="344"/>
      <c r="Q29" s="246">
        <f t="shared" si="38"/>
        <v>3020017350</v>
      </c>
      <c r="R29" s="344"/>
      <c r="S29" s="246">
        <f t="shared" si="39"/>
        <v>3020019350</v>
      </c>
      <c r="T29" s="342"/>
      <c r="U29" s="246">
        <f t="shared" si="40"/>
        <v>3020021350</v>
      </c>
      <c r="V29" s="344"/>
      <c r="W29" s="246">
        <f t="shared" si="41"/>
        <v>3020022350</v>
      </c>
      <c r="X29" s="344"/>
      <c r="Y29" s="246">
        <f t="shared" si="42"/>
        <v>3020023350</v>
      </c>
      <c r="Z29" s="344"/>
      <c r="AA29" s="246">
        <f t="shared" si="43"/>
        <v>3020024350</v>
      </c>
      <c r="AB29" s="344"/>
      <c r="AC29" s="246">
        <f t="shared" si="44"/>
        <v>3020025350</v>
      </c>
      <c r="AD29" s="344"/>
      <c r="AE29" s="246">
        <f t="shared" si="45"/>
        <v>3020026350</v>
      </c>
      <c r="AF29" s="344"/>
      <c r="AG29" s="246">
        <f t="shared" si="46"/>
        <v>3020027350</v>
      </c>
      <c r="AH29" s="344"/>
      <c r="AI29" s="246">
        <f t="shared" si="47"/>
        <v>3020029350</v>
      </c>
      <c r="AJ29" s="342"/>
    </row>
    <row r="30" spans="1:36" s="84" customFormat="1" ht="13.9" customHeight="1">
      <c r="A30" s="423" t="s">
        <v>35</v>
      </c>
      <c r="B30" s="246">
        <v>3020010360</v>
      </c>
      <c r="C30" s="342"/>
      <c r="D30" s="89"/>
      <c r="E30" s="246">
        <f t="shared" si="32"/>
        <v>3020011360</v>
      </c>
      <c r="F30" s="344"/>
      <c r="G30" s="246">
        <f t="shared" si="33"/>
        <v>3020012360</v>
      </c>
      <c r="H30" s="344"/>
      <c r="I30" s="246">
        <f t="shared" si="34"/>
        <v>3020013360</v>
      </c>
      <c r="J30" s="344"/>
      <c r="K30" s="246">
        <f t="shared" si="35"/>
        <v>3020014360</v>
      </c>
      <c r="L30" s="344"/>
      <c r="M30" s="246">
        <f t="shared" si="36"/>
        <v>3020015360</v>
      </c>
      <c r="N30" s="344"/>
      <c r="O30" s="246">
        <f t="shared" si="37"/>
        <v>3020016360</v>
      </c>
      <c r="P30" s="344"/>
      <c r="Q30" s="246">
        <f t="shared" si="38"/>
        <v>3020017360</v>
      </c>
      <c r="R30" s="344"/>
      <c r="S30" s="246">
        <f t="shared" si="39"/>
        <v>3020019360</v>
      </c>
      <c r="T30" s="342"/>
      <c r="U30" s="246">
        <f t="shared" si="40"/>
        <v>3020021360</v>
      </c>
      <c r="V30" s="344"/>
      <c r="W30" s="246">
        <f t="shared" si="41"/>
        <v>3020022360</v>
      </c>
      <c r="X30" s="344"/>
      <c r="Y30" s="246">
        <f t="shared" si="42"/>
        <v>3020023360</v>
      </c>
      <c r="Z30" s="344"/>
      <c r="AA30" s="246">
        <f t="shared" si="43"/>
        <v>3020024360</v>
      </c>
      <c r="AB30" s="344"/>
      <c r="AC30" s="246">
        <f t="shared" si="44"/>
        <v>3020025360</v>
      </c>
      <c r="AD30" s="344"/>
      <c r="AE30" s="246">
        <f t="shared" si="45"/>
        <v>3020026360</v>
      </c>
      <c r="AF30" s="344"/>
      <c r="AG30" s="246">
        <f t="shared" si="46"/>
        <v>3020027360</v>
      </c>
      <c r="AH30" s="344"/>
      <c r="AI30" s="246">
        <f t="shared" si="47"/>
        <v>3020029360</v>
      </c>
      <c r="AJ30" s="342"/>
    </row>
    <row r="31" spans="1:36" s="84" customFormat="1" ht="13.9" customHeight="1">
      <c r="A31" s="423" t="s">
        <v>36</v>
      </c>
      <c r="B31" s="246">
        <v>3020010370</v>
      </c>
      <c r="C31" s="342"/>
      <c r="D31" s="89"/>
      <c r="E31" s="246">
        <f t="shared" si="32"/>
        <v>3020011370</v>
      </c>
      <c r="F31" s="344"/>
      <c r="G31" s="246">
        <f t="shared" si="33"/>
        <v>3020012370</v>
      </c>
      <c r="H31" s="344"/>
      <c r="I31" s="246">
        <f t="shared" si="34"/>
        <v>3020013370</v>
      </c>
      <c r="J31" s="344"/>
      <c r="K31" s="246">
        <f t="shared" si="35"/>
        <v>3020014370</v>
      </c>
      <c r="L31" s="344"/>
      <c r="M31" s="246">
        <f t="shared" si="36"/>
        <v>3020015370</v>
      </c>
      <c r="N31" s="344"/>
      <c r="O31" s="246">
        <f t="shared" si="37"/>
        <v>3020016370</v>
      </c>
      <c r="P31" s="344"/>
      <c r="Q31" s="246">
        <f t="shared" si="38"/>
        <v>3020017370</v>
      </c>
      <c r="R31" s="344"/>
      <c r="S31" s="246">
        <f t="shared" si="39"/>
        <v>3020019370</v>
      </c>
      <c r="T31" s="342"/>
      <c r="U31" s="246">
        <f t="shared" si="40"/>
        <v>3020021370</v>
      </c>
      <c r="V31" s="344"/>
      <c r="W31" s="246">
        <f t="shared" si="41"/>
        <v>3020022370</v>
      </c>
      <c r="X31" s="344"/>
      <c r="Y31" s="246">
        <f t="shared" si="42"/>
        <v>3020023370</v>
      </c>
      <c r="Z31" s="344"/>
      <c r="AA31" s="246">
        <f t="shared" si="43"/>
        <v>3020024370</v>
      </c>
      <c r="AB31" s="344"/>
      <c r="AC31" s="246">
        <f t="shared" si="44"/>
        <v>3020025370</v>
      </c>
      <c r="AD31" s="344"/>
      <c r="AE31" s="246">
        <f t="shared" si="45"/>
        <v>3020026370</v>
      </c>
      <c r="AF31" s="344"/>
      <c r="AG31" s="246">
        <f t="shared" si="46"/>
        <v>3020027370</v>
      </c>
      <c r="AH31" s="344"/>
      <c r="AI31" s="246">
        <f t="shared" si="47"/>
        <v>3020029370</v>
      </c>
      <c r="AJ31" s="342"/>
    </row>
    <row r="32" spans="1:36" s="464" customFormat="1" ht="13.9" customHeight="1">
      <c r="A32" s="529" t="s">
        <v>468</v>
      </c>
      <c r="B32" s="379">
        <v>3020010375</v>
      </c>
      <c r="C32" s="342"/>
      <c r="D32" s="347"/>
      <c r="E32" s="379">
        <f t="shared" ref="E32" si="48">B32+1000</f>
        <v>3020011375</v>
      </c>
      <c r="F32" s="380"/>
      <c r="G32" s="379">
        <f t="shared" ref="G32" si="49">B32+2000</f>
        <v>3020012375</v>
      </c>
      <c r="H32" s="380"/>
      <c r="I32" s="379">
        <f t="shared" ref="I32" si="50">B32+3000</f>
        <v>3020013375</v>
      </c>
      <c r="J32" s="380"/>
      <c r="K32" s="379">
        <f t="shared" ref="K32" si="51">B32+4000</f>
        <v>3020014375</v>
      </c>
      <c r="L32" s="380"/>
      <c r="M32" s="379">
        <f t="shared" ref="M32" si="52">B32+5000</f>
        <v>3020015375</v>
      </c>
      <c r="N32" s="380"/>
      <c r="O32" s="379">
        <f t="shared" ref="O32" si="53">B32+6000</f>
        <v>3020016375</v>
      </c>
      <c r="P32" s="380"/>
      <c r="Q32" s="379">
        <f t="shared" ref="Q32" si="54">B32+7000</f>
        <v>3020017375</v>
      </c>
      <c r="R32" s="380"/>
      <c r="S32" s="379">
        <f t="shared" ref="S32" si="55">B32+9000</f>
        <v>3020019375</v>
      </c>
      <c r="T32" s="342"/>
      <c r="U32" s="379">
        <f t="shared" ref="U32" si="56">B32+11000</f>
        <v>3020021375</v>
      </c>
      <c r="V32" s="380"/>
      <c r="W32" s="379">
        <f t="shared" ref="W32" si="57">B32+12000</f>
        <v>3020022375</v>
      </c>
      <c r="X32" s="380"/>
      <c r="Y32" s="379">
        <f t="shared" ref="Y32" si="58">B32+13000</f>
        <v>3020023375</v>
      </c>
      <c r="Z32" s="380"/>
      <c r="AA32" s="379">
        <f t="shared" ref="AA32" si="59">B32+14000</f>
        <v>3020024375</v>
      </c>
      <c r="AB32" s="380"/>
      <c r="AC32" s="379">
        <f t="shared" ref="AC32" si="60">B32+15000</f>
        <v>3020025375</v>
      </c>
      <c r="AD32" s="380"/>
      <c r="AE32" s="379">
        <f t="shared" ref="AE32" si="61">B32+16000</f>
        <v>3020026375</v>
      </c>
      <c r="AF32" s="380"/>
      <c r="AG32" s="379">
        <f t="shared" ref="AG32" si="62">B32+17000</f>
        <v>3020027375</v>
      </c>
      <c r="AH32" s="380"/>
      <c r="AI32" s="379">
        <f t="shared" ref="AI32" si="63">B32+19000</f>
        <v>3020029375</v>
      </c>
      <c r="AJ32" s="342"/>
    </row>
    <row r="33" spans="1:36" s="84" customFormat="1" ht="13.9" customHeight="1">
      <c r="A33" s="423" t="s">
        <v>37</v>
      </c>
      <c r="B33" s="246">
        <v>3020010380</v>
      </c>
      <c r="C33" s="342"/>
      <c r="D33" s="89"/>
      <c r="E33" s="246">
        <f t="shared" si="32"/>
        <v>3020011380</v>
      </c>
      <c r="F33" s="344"/>
      <c r="G33" s="246">
        <f t="shared" si="33"/>
        <v>3020012380</v>
      </c>
      <c r="H33" s="344"/>
      <c r="I33" s="246">
        <f t="shared" si="34"/>
        <v>3020013380</v>
      </c>
      <c r="J33" s="344"/>
      <c r="K33" s="246">
        <f t="shared" si="35"/>
        <v>3020014380</v>
      </c>
      <c r="L33" s="344"/>
      <c r="M33" s="246">
        <f t="shared" si="36"/>
        <v>3020015380</v>
      </c>
      <c r="N33" s="344"/>
      <c r="O33" s="246">
        <f t="shared" si="37"/>
        <v>3020016380</v>
      </c>
      <c r="P33" s="344"/>
      <c r="Q33" s="246">
        <f t="shared" si="38"/>
        <v>3020017380</v>
      </c>
      <c r="R33" s="344"/>
      <c r="S33" s="246">
        <f t="shared" si="39"/>
        <v>3020019380</v>
      </c>
      <c r="T33" s="342"/>
      <c r="U33" s="246">
        <f t="shared" si="40"/>
        <v>3020021380</v>
      </c>
      <c r="V33" s="344"/>
      <c r="W33" s="246">
        <f t="shared" si="41"/>
        <v>3020022380</v>
      </c>
      <c r="X33" s="344"/>
      <c r="Y33" s="246">
        <f t="shared" si="42"/>
        <v>3020023380</v>
      </c>
      <c r="Z33" s="344"/>
      <c r="AA33" s="246">
        <f t="shared" si="43"/>
        <v>3020024380</v>
      </c>
      <c r="AB33" s="344"/>
      <c r="AC33" s="246">
        <f t="shared" si="44"/>
        <v>3020025380</v>
      </c>
      <c r="AD33" s="344"/>
      <c r="AE33" s="246">
        <f t="shared" si="45"/>
        <v>3020026380</v>
      </c>
      <c r="AF33" s="344"/>
      <c r="AG33" s="246">
        <f t="shared" si="46"/>
        <v>3020027380</v>
      </c>
      <c r="AH33" s="344"/>
      <c r="AI33" s="246">
        <f t="shared" si="47"/>
        <v>3020029380</v>
      </c>
      <c r="AJ33" s="342"/>
    </row>
    <row r="34" spans="1:36" s="84" customFormat="1" ht="25.15" customHeight="1">
      <c r="A34" s="531" t="s">
        <v>142</v>
      </c>
      <c r="B34" s="246">
        <v>3020010390</v>
      </c>
      <c r="C34" s="343"/>
      <c r="D34" s="90"/>
      <c r="E34" s="246">
        <f t="shared" si="32"/>
        <v>3020011390</v>
      </c>
      <c r="F34" s="343"/>
      <c r="G34" s="246">
        <f t="shared" si="33"/>
        <v>3020012390</v>
      </c>
      <c r="H34" s="343"/>
      <c r="I34" s="246">
        <f t="shared" si="34"/>
        <v>3020013390</v>
      </c>
      <c r="J34" s="343"/>
      <c r="K34" s="246">
        <f t="shared" si="35"/>
        <v>3020014390</v>
      </c>
      <c r="L34" s="343"/>
      <c r="M34" s="246">
        <f t="shared" si="36"/>
        <v>3020015390</v>
      </c>
      <c r="N34" s="343"/>
      <c r="O34" s="246">
        <f t="shared" si="37"/>
        <v>3020016390</v>
      </c>
      <c r="P34" s="343"/>
      <c r="Q34" s="246">
        <f t="shared" si="38"/>
        <v>3020017390</v>
      </c>
      <c r="R34" s="343"/>
      <c r="S34" s="246">
        <f t="shared" si="39"/>
        <v>3020019390</v>
      </c>
      <c r="T34" s="343"/>
      <c r="U34" s="246">
        <f t="shared" si="40"/>
        <v>3020021390</v>
      </c>
      <c r="V34" s="343"/>
      <c r="W34" s="246">
        <f t="shared" si="41"/>
        <v>3020022390</v>
      </c>
      <c r="X34" s="343"/>
      <c r="Y34" s="246">
        <f t="shared" si="42"/>
        <v>3020023390</v>
      </c>
      <c r="Z34" s="343"/>
      <c r="AA34" s="246">
        <f t="shared" si="43"/>
        <v>3020024390</v>
      </c>
      <c r="AB34" s="343"/>
      <c r="AC34" s="246">
        <f t="shared" si="44"/>
        <v>3020025390</v>
      </c>
      <c r="AD34" s="343"/>
      <c r="AE34" s="246">
        <f t="shared" si="45"/>
        <v>3020026390</v>
      </c>
      <c r="AF34" s="343"/>
      <c r="AG34" s="246">
        <f t="shared" si="46"/>
        <v>3020027390</v>
      </c>
      <c r="AH34" s="343"/>
      <c r="AI34" s="246">
        <f t="shared" si="47"/>
        <v>3020029390</v>
      </c>
      <c r="AJ34" s="343"/>
    </row>
    <row r="35" spans="1:36" s="373" customFormat="1" ht="15" customHeight="1">
      <c r="A35" s="532"/>
      <c r="B35" s="412"/>
      <c r="C35" s="430"/>
      <c r="D35" s="374"/>
      <c r="E35" s="412"/>
      <c r="F35" s="430"/>
      <c r="G35" s="412"/>
      <c r="H35" s="430"/>
      <c r="I35" s="412"/>
      <c r="J35" s="430"/>
      <c r="K35" s="412"/>
      <c r="L35" s="430"/>
      <c r="M35" s="412"/>
      <c r="N35" s="430"/>
      <c r="O35" s="412"/>
      <c r="P35" s="430"/>
      <c r="Q35" s="412"/>
      <c r="R35" s="430"/>
      <c r="S35" s="412"/>
      <c r="T35" s="430"/>
      <c r="U35" s="412"/>
      <c r="V35" s="430"/>
      <c r="W35" s="412"/>
      <c r="X35" s="430"/>
      <c r="Y35" s="412"/>
      <c r="Z35" s="430"/>
      <c r="AA35" s="412"/>
      <c r="AB35" s="430"/>
      <c r="AC35" s="412"/>
      <c r="AD35" s="430"/>
      <c r="AE35" s="412"/>
      <c r="AF35" s="430"/>
      <c r="AG35" s="412"/>
      <c r="AH35" s="430"/>
      <c r="AI35" s="412"/>
      <c r="AJ35" s="430"/>
    </row>
    <row r="36" spans="1:36" s="84" customFormat="1" ht="13.9" customHeight="1">
      <c r="A36" s="421" t="s">
        <v>500</v>
      </c>
      <c r="B36" s="88"/>
      <c r="D36" s="67"/>
      <c r="N36" s="328"/>
    </row>
    <row r="37" spans="1:36" s="84" customFormat="1" ht="13.9" customHeight="1">
      <c r="A37" s="423" t="s">
        <v>30</v>
      </c>
      <c r="B37" s="835"/>
      <c r="C37" s="836"/>
      <c r="D37" s="79"/>
      <c r="E37" s="835"/>
      <c r="F37" s="836"/>
      <c r="G37" s="246">
        <v>3020012210</v>
      </c>
      <c r="H37" s="344"/>
      <c r="I37" s="246">
        <v>3020013210</v>
      </c>
      <c r="J37" s="344"/>
      <c r="K37" s="246">
        <v>3020014210</v>
      </c>
      <c r="L37" s="344"/>
      <c r="M37" s="246">
        <v>3020015210</v>
      </c>
      <c r="N37" s="344"/>
      <c r="O37" s="246">
        <v>3020016210</v>
      </c>
      <c r="P37" s="344"/>
      <c r="Q37" s="835"/>
      <c r="R37" s="836"/>
      <c r="S37" s="835"/>
      <c r="T37" s="836"/>
      <c r="U37" s="835"/>
      <c r="V37" s="836"/>
      <c r="W37" s="246">
        <v>3020022210</v>
      </c>
      <c r="X37" s="344"/>
      <c r="Y37" s="246">
        <v>3020023210</v>
      </c>
      <c r="Z37" s="344"/>
      <c r="AA37" s="246">
        <v>3020024210</v>
      </c>
      <c r="AB37" s="344"/>
      <c r="AC37" s="246">
        <v>3020025210</v>
      </c>
      <c r="AD37" s="344"/>
      <c r="AE37" s="246">
        <v>3020026210</v>
      </c>
      <c r="AF37" s="344"/>
      <c r="AG37" s="835"/>
      <c r="AH37" s="836"/>
      <c r="AI37" s="835"/>
      <c r="AJ37" s="836"/>
    </row>
    <row r="38" spans="1:36" s="84" customFormat="1" ht="13.9" customHeight="1">
      <c r="A38" s="423" t="s">
        <v>31</v>
      </c>
      <c r="B38" s="835"/>
      <c r="C38" s="836"/>
      <c r="D38" s="79"/>
      <c r="E38" s="835"/>
      <c r="F38" s="836"/>
      <c r="G38" s="246">
        <v>3020012220</v>
      </c>
      <c r="H38" s="344"/>
      <c r="I38" s="246">
        <v>3020013220</v>
      </c>
      <c r="J38" s="344"/>
      <c r="K38" s="246">
        <v>3020014220</v>
      </c>
      <c r="L38" s="344"/>
      <c r="M38" s="246">
        <v>3020015220</v>
      </c>
      <c r="N38" s="344"/>
      <c r="O38" s="246">
        <v>3020016220</v>
      </c>
      <c r="P38" s="344"/>
      <c r="Q38" s="835"/>
      <c r="R38" s="836"/>
      <c r="S38" s="835"/>
      <c r="T38" s="836"/>
      <c r="U38" s="835"/>
      <c r="V38" s="836"/>
      <c r="W38" s="246">
        <v>3020022220</v>
      </c>
      <c r="X38" s="344"/>
      <c r="Y38" s="246">
        <v>3020023220</v>
      </c>
      <c r="Z38" s="344"/>
      <c r="AA38" s="246">
        <v>3020024220</v>
      </c>
      <c r="AB38" s="344"/>
      <c r="AC38" s="246">
        <v>3020025220</v>
      </c>
      <c r="AD38" s="344"/>
      <c r="AE38" s="246">
        <v>3020026220</v>
      </c>
      <c r="AF38" s="344"/>
      <c r="AG38" s="835"/>
      <c r="AH38" s="836"/>
      <c r="AI38" s="835"/>
      <c r="AJ38" s="836"/>
    </row>
    <row r="39" spans="1:36" s="84" customFormat="1" ht="13.9" customHeight="1">
      <c r="A39" s="423" t="s">
        <v>32</v>
      </c>
      <c r="B39" s="835"/>
      <c r="C39" s="836"/>
      <c r="D39" s="79"/>
      <c r="E39" s="835"/>
      <c r="F39" s="836"/>
      <c r="G39" s="246">
        <v>3020012230</v>
      </c>
      <c r="H39" s="344"/>
      <c r="I39" s="246">
        <v>3020013230</v>
      </c>
      <c r="J39" s="344"/>
      <c r="K39" s="246">
        <v>3020014230</v>
      </c>
      <c r="L39" s="344"/>
      <c r="M39" s="246">
        <v>3020015230</v>
      </c>
      <c r="N39" s="344"/>
      <c r="O39" s="246">
        <v>3020016230</v>
      </c>
      <c r="P39" s="344"/>
      <c r="Q39" s="835"/>
      <c r="R39" s="836"/>
      <c r="S39" s="835"/>
      <c r="T39" s="836"/>
      <c r="U39" s="835"/>
      <c r="V39" s="836"/>
      <c r="W39" s="246">
        <v>3020022230</v>
      </c>
      <c r="X39" s="344"/>
      <c r="Y39" s="246">
        <v>3020023230</v>
      </c>
      <c r="Z39" s="344"/>
      <c r="AA39" s="246">
        <v>3020024230</v>
      </c>
      <c r="AB39" s="344"/>
      <c r="AC39" s="246">
        <v>3020025230</v>
      </c>
      <c r="AD39" s="344"/>
      <c r="AE39" s="246">
        <v>3020026230</v>
      </c>
      <c r="AF39" s="344"/>
      <c r="AG39" s="835"/>
      <c r="AH39" s="836"/>
      <c r="AI39" s="835"/>
      <c r="AJ39" s="836"/>
    </row>
    <row r="40" spans="1:36" s="84" customFormat="1" ht="13.9" customHeight="1">
      <c r="A40" s="423" t="s">
        <v>33</v>
      </c>
      <c r="B40" s="835"/>
      <c r="C40" s="836"/>
      <c r="D40" s="79"/>
      <c r="E40" s="835"/>
      <c r="F40" s="836"/>
      <c r="G40" s="246">
        <v>3020012240</v>
      </c>
      <c r="H40" s="344"/>
      <c r="I40" s="246">
        <v>3020013240</v>
      </c>
      <c r="J40" s="344"/>
      <c r="K40" s="246">
        <v>3020014240</v>
      </c>
      <c r="L40" s="344"/>
      <c r="M40" s="246">
        <v>3020015240</v>
      </c>
      <c r="N40" s="344"/>
      <c r="O40" s="246">
        <v>3020016240</v>
      </c>
      <c r="P40" s="346"/>
      <c r="Q40" s="835"/>
      <c r="R40" s="836"/>
      <c r="S40" s="835"/>
      <c r="T40" s="836"/>
      <c r="U40" s="835"/>
      <c r="V40" s="836"/>
      <c r="W40" s="246">
        <v>3020022240</v>
      </c>
      <c r="X40" s="344"/>
      <c r="Y40" s="246">
        <v>3020023240</v>
      </c>
      <c r="Z40" s="344"/>
      <c r="AA40" s="246">
        <v>3020024240</v>
      </c>
      <c r="AB40" s="344"/>
      <c r="AC40" s="246">
        <v>3020025240</v>
      </c>
      <c r="AD40" s="344"/>
      <c r="AE40" s="246">
        <v>3020026240</v>
      </c>
      <c r="AF40" s="344"/>
      <c r="AG40" s="835"/>
      <c r="AH40" s="836"/>
      <c r="AI40" s="835"/>
      <c r="AJ40" s="836"/>
    </row>
    <row r="41" spans="1:36" s="84" customFormat="1" ht="13.9" customHeight="1">
      <c r="A41" s="423" t="s">
        <v>34</v>
      </c>
      <c r="B41" s="835"/>
      <c r="C41" s="836"/>
      <c r="D41" s="79"/>
      <c r="E41" s="835"/>
      <c r="F41" s="836"/>
      <c r="G41" s="246">
        <v>3020012250</v>
      </c>
      <c r="H41" s="344"/>
      <c r="I41" s="246">
        <v>3020013250</v>
      </c>
      <c r="J41" s="344"/>
      <c r="K41" s="246">
        <v>3020014250</v>
      </c>
      <c r="L41" s="344"/>
      <c r="M41" s="246">
        <v>3020015250</v>
      </c>
      <c r="N41" s="344"/>
      <c r="O41" s="246">
        <v>3020016250</v>
      </c>
      <c r="P41" s="344"/>
      <c r="Q41" s="835"/>
      <c r="R41" s="836"/>
      <c r="S41" s="835"/>
      <c r="T41" s="836"/>
      <c r="U41" s="835"/>
      <c r="V41" s="836"/>
      <c r="W41" s="246">
        <v>3020022250</v>
      </c>
      <c r="X41" s="344"/>
      <c r="Y41" s="246">
        <v>3020023250</v>
      </c>
      <c r="Z41" s="344"/>
      <c r="AA41" s="246">
        <v>3020024250</v>
      </c>
      <c r="AB41" s="344"/>
      <c r="AC41" s="246">
        <v>3020025250</v>
      </c>
      <c r="AD41" s="344"/>
      <c r="AE41" s="246">
        <v>3020026250</v>
      </c>
      <c r="AF41" s="344"/>
      <c r="AG41" s="835"/>
      <c r="AH41" s="836"/>
      <c r="AI41" s="835"/>
      <c r="AJ41" s="836"/>
    </row>
    <row r="42" spans="1:36" s="84" customFormat="1" ht="13.9" customHeight="1">
      <c r="A42" s="423" t="s">
        <v>35</v>
      </c>
      <c r="B42" s="835"/>
      <c r="C42" s="836"/>
      <c r="D42" s="79"/>
      <c r="E42" s="835"/>
      <c r="F42" s="836"/>
      <c r="G42" s="246">
        <v>3020012260</v>
      </c>
      <c r="H42" s="344"/>
      <c r="I42" s="246">
        <v>3020013260</v>
      </c>
      <c r="J42" s="344"/>
      <c r="K42" s="246">
        <v>3020014260</v>
      </c>
      <c r="L42" s="344"/>
      <c r="M42" s="246">
        <v>3020015260</v>
      </c>
      <c r="N42" s="344"/>
      <c r="O42" s="246">
        <v>3020016260</v>
      </c>
      <c r="P42" s="344"/>
      <c r="Q42" s="835"/>
      <c r="R42" s="836"/>
      <c r="S42" s="835"/>
      <c r="T42" s="836"/>
      <c r="U42" s="835"/>
      <c r="V42" s="836"/>
      <c r="W42" s="246">
        <v>3020022260</v>
      </c>
      <c r="X42" s="344"/>
      <c r="Y42" s="246">
        <v>3020023260</v>
      </c>
      <c r="Z42" s="344"/>
      <c r="AA42" s="246">
        <v>3020024260</v>
      </c>
      <c r="AB42" s="344"/>
      <c r="AC42" s="246">
        <v>3020025260</v>
      </c>
      <c r="AD42" s="344"/>
      <c r="AE42" s="246">
        <v>3020026260</v>
      </c>
      <c r="AF42" s="344"/>
      <c r="AG42" s="835"/>
      <c r="AH42" s="836"/>
      <c r="AI42" s="835"/>
      <c r="AJ42" s="836"/>
    </row>
    <row r="43" spans="1:36" s="84" customFormat="1" ht="13.9" customHeight="1">
      <c r="A43" s="423" t="s">
        <v>36</v>
      </c>
      <c r="B43" s="835"/>
      <c r="C43" s="836"/>
      <c r="D43" s="79"/>
      <c r="E43" s="835"/>
      <c r="F43" s="836"/>
      <c r="G43" s="246">
        <v>3020012270</v>
      </c>
      <c r="H43" s="344"/>
      <c r="I43" s="246">
        <v>3020013270</v>
      </c>
      <c r="J43" s="344"/>
      <c r="K43" s="246">
        <v>3020014270</v>
      </c>
      <c r="L43" s="344"/>
      <c r="M43" s="246">
        <v>3020015270</v>
      </c>
      <c r="N43" s="344"/>
      <c r="O43" s="246">
        <v>3020016270</v>
      </c>
      <c r="P43" s="344"/>
      <c r="Q43" s="835"/>
      <c r="R43" s="836"/>
      <c r="S43" s="835"/>
      <c r="T43" s="836"/>
      <c r="U43" s="835"/>
      <c r="V43" s="836"/>
      <c r="W43" s="246">
        <v>3020022270</v>
      </c>
      <c r="X43" s="344"/>
      <c r="Y43" s="246">
        <v>3020023270</v>
      </c>
      <c r="Z43" s="344"/>
      <c r="AA43" s="246">
        <v>3020024270</v>
      </c>
      <c r="AB43" s="344"/>
      <c r="AC43" s="246">
        <v>3020025270</v>
      </c>
      <c r="AD43" s="344"/>
      <c r="AE43" s="246">
        <v>3020026270</v>
      </c>
      <c r="AF43" s="344"/>
      <c r="AG43" s="835"/>
      <c r="AH43" s="836"/>
      <c r="AI43" s="835"/>
      <c r="AJ43" s="836"/>
    </row>
    <row r="44" spans="1:36" s="84" customFormat="1" ht="13.9" customHeight="1">
      <c r="A44" s="529" t="s">
        <v>468</v>
      </c>
      <c r="B44" s="467"/>
      <c r="C44" s="468"/>
      <c r="D44" s="411"/>
      <c r="E44" s="467"/>
      <c r="F44" s="468"/>
      <c r="G44" s="379">
        <v>3020012275</v>
      </c>
      <c r="H44" s="380"/>
      <c r="I44" s="379">
        <v>3020013275</v>
      </c>
      <c r="J44" s="380"/>
      <c r="K44" s="379">
        <v>3020014275</v>
      </c>
      <c r="L44" s="380"/>
      <c r="M44" s="379">
        <v>3020015275</v>
      </c>
      <c r="N44" s="380"/>
      <c r="O44" s="379">
        <v>3020016275</v>
      </c>
      <c r="P44" s="380"/>
      <c r="Q44" s="835"/>
      <c r="R44" s="836"/>
      <c r="S44" s="835"/>
      <c r="T44" s="836"/>
      <c r="U44" s="835"/>
      <c r="V44" s="836"/>
      <c r="W44" s="379">
        <v>3020022275</v>
      </c>
      <c r="X44" s="380"/>
      <c r="Y44" s="379">
        <v>3020023275</v>
      </c>
      <c r="Z44" s="380"/>
      <c r="AA44" s="379">
        <v>3020024275</v>
      </c>
      <c r="AB44" s="380"/>
      <c r="AC44" s="379">
        <v>3020025275</v>
      </c>
      <c r="AD44" s="380"/>
      <c r="AE44" s="379">
        <v>3020026275</v>
      </c>
      <c r="AF44" s="380"/>
      <c r="AG44" s="835"/>
      <c r="AH44" s="836"/>
      <c r="AI44" s="835"/>
      <c r="AJ44" s="836"/>
    </row>
    <row r="45" spans="1:36" s="84" customFormat="1" ht="13.9" customHeight="1">
      <c r="A45" s="423" t="s">
        <v>37</v>
      </c>
      <c r="B45" s="835"/>
      <c r="C45" s="836"/>
      <c r="D45" s="79"/>
      <c r="E45" s="835"/>
      <c r="F45" s="836"/>
      <c r="G45" s="246">
        <v>3020012280</v>
      </c>
      <c r="H45" s="344"/>
      <c r="I45" s="246">
        <v>3020013280</v>
      </c>
      <c r="J45" s="344"/>
      <c r="K45" s="246">
        <v>3020014280</v>
      </c>
      <c r="L45" s="344"/>
      <c r="M45" s="246">
        <v>3020015280</v>
      </c>
      <c r="N45" s="344"/>
      <c r="O45" s="246">
        <v>3020016280</v>
      </c>
      <c r="P45" s="344"/>
      <c r="Q45" s="835"/>
      <c r="R45" s="836"/>
      <c r="S45" s="835"/>
      <c r="T45" s="836"/>
      <c r="U45" s="835"/>
      <c r="V45" s="836"/>
      <c r="W45" s="246">
        <v>3020022280</v>
      </c>
      <c r="X45" s="344"/>
      <c r="Y45" s="246">
        <v>3020023280</v>
      </c>
      <c r="Z45" s="344"/>
      <c r="AA45" s="246">
        <v>3020024280</v>
      </c>
      <c r="AB45" s="344"/>
      <c r="AC45" s="246">
        <v>3020025280</v>
      </c>
      <c r="AD45" s="344"/>
      <c r="AE45" s="246">
        <v>3020026280</v>
      </c>
      <c r="AF45" s="344"/>
      <c r="AG45" s="835"/>
      <c r="AH45" s="836"/>
      <c r="AI45" s="835"/>
      <c r="AJ45" s="836"/>
    </row>
    <row r="46" spans="1:36" s="84" customFormat="1" ht="13.9" customHeight="1">
      <c r="A46" s="527"/>
      <c r="B46" s="88"/>
      <c r="D46" s="67"/>
    </row>
    <row r="47" spans="1:36" s="84" customFormat="1" ht="13.9" customHeight="1">
      <c r="A47" s="423" t="s">
        <v>30</v>
      </c>
      <c r="B47" s="246">
        <v>3020010010</v>
      </c>
      <c r="C47" s="342"/>
      <c r="D47" s="347"/>
      <c r="E47" s="246">
        <f>B47+1000</f>
        <v>3020011010</v>
      </c>
      <c r="F47" s="344"/>
      <c r="G47" s="246">
        <f>B47+2000</f>
        <v>3020012010</v>
      </c>
      <c r="H47" s="344"/>
      <c r="I47" s="246">
        <f>B47+3000</f>
        <v>3020013010</v>
      </c>
      <c r="J47" s="344"/>
      <c r="K47" s="246">
        <f>B47+4000</f>
        <v>3020014010</v>
      </c>
      <c r="L47" s="344"/>
      <c r="M47" s="246">
        <f>B47+5000</f>
        <v>3020015010</v>
      </c>
      <c r="N47" s="344"/>
      <c r="O47" s="246">
        <f>B47+6000</f>
        <v>3020016010</v>
      </c>
      <c r="P47" s="344"/>
      <c r="Q47" s="246">
        <f>B47+7000</f>
        <v>3020017010</v>
      </c>
      <c r="R47" s="344"/>
      <c r="S47" s="246">
        <f>B47+9000</f>
        <v>3020019010</v>
      </c>
      <c r="T47" s="342"/>
      <c r="U47" s="246">
        <f>B47+11000</f>
        <v>3020021010</v>
      </c>
      <c r="V47" s="344"/>
      <c r="W47" s="246">
        <f>B47+12000</f>
        <v>3020022010</v>
      </c>
      <c r="X47" s="344"/>
      <c r="Y47" s="246">
        <f>B47+13000</f>
        <v>3020023010</v>
      </c>
      <c r="Z47" s="344"/>
      <c r="AA47" s="246">
        <f>B47+14000</f>
        <v>3020024010</v>
      </c>
      <c r="AB47" s="344"/>
      <c r="AC47" s="246">
        <f>B47+15000</f>
        <v>3020025010</v>
      </c>
      <c r="AD47" s="344"/>
      <c r="AE47" s="246">
        <f>B47+16000</f>
        <v>3020026010</v>
      </c>
      <c r="AF47" s="344"/>
      <c r="AG47" s="246">
        <f>B47+17000</f>
        <v>3020027010</v>
      </c>
      <c r="AH47" s="344"/>
      <c r="AI47" s="246">
        <f>B47+19000</f>
        <v>3020029010</v>
      </c>
      <c r="AJ47" s="342"/>
    </row>
    <row r="48" spans="1:36" s="84" customFormat="1" ht="13.9" customHeight="1">
      <c r="A48" s="423" t="s">
        <v>31</v>
      </c>
      <c r="B48" s="246">
        <v>3020010020</v>
      </c>
      <c r="C48" s="342"/>
      <c r="D48" s="347"/>
      <c r="E48" s="246">
        <f t="shared" ref="E48:E56" si="64">B48+1000</f>
        <v>3020011020</v>
      </c>
      <c r="F48" s="344"/>
      <c r="G48" s="246">
        <f t="shared" ref="G48:G56" si="65">B48+2000</f>
        <v>3020012020</v>
      </c>
      <c r="H48" s="344"/>
      <c r="I48" s="246">
        <f t="shared" ref="I48:I56" si="66">B48+3000</f>
        <v>3020013020</v>
      </c>
      <c r="J48" s="344"/>
      <c r="K48" s="246">
        <f t="shared" ref="K48:K56" si="67">B48+4000</f>
        <v>3020014020</v>
      </c>
      <c r="L48" s="344"/>
      <c r="M48" s="246">
        <f t="shared" ref="M48:M56" si="68">B48+5000</f>
        <v>3020015020</v>
      </c>
      <c r="N48" s="344"/>
      <c r="O48" s="246">
        <f t="shared" ref="O48:O56" si="69">B48+6000</f>
        <v>3020016020</v>
      </c>
      <c r="P48" s="344"/>
      <c r="Q48" s="246">
        <f t="shared" ref="Q48:Q56" si="70">B48+7000</f>
        <v>3020017020</v>
      </c>
      <c r="R48" s="344"/>
      <c r="S48" s="246">
        <f t="shared" ref="S48:S56" si="71">B48+9000</f>
        <v>3020019020</v>
      </c>
      <c r="T48" s="342"/>
      <c r="U48" s="246">
        <f t="shared" ref="U48:U56" si="72">B48+11000</f>
        <v>3020021020</v>
      </c>
      <c r="V48" s="344"/>
      <c r="W48" s="246">
        <f t="shared" ref="W48:W56" si="73">B48+12000</f>
        <v>3020022020</v>
      </c>
      <c r="X48" s="344"/>
      <c r="Y48" s="246">
        <f t="shared" ref="Y48:Y56" si="74">B48+13000</f>
        <v>3020023020</v>
      </c>
      <c r="Z48" s="344"/>
      <c r="AA48" s="246">
        <f t="shared" ref="AA48:AA56" si="75">B48+14000</f>
        <v>3020024020</v>
      </c>
      <c r="AB48" s="344"/>
      <c r="AC48" s="246">
        <f t="shared" ref="AC48:AC56" si="76">B48+15000</f>
        <v>3020025020</v>
      </c>
      <c r="AD48" s="344"/>
      <c r="AE48" s="246">
        <f t="shared" ref="AE48:AE56" si="77">B48+16000</f>
        <v>3020026020</v>
      </c>
      <c r="AF48" s="344"/>
      <c r="AG48" s="246">
        <f t="shared" ref="AG48:AG56" si="78">B48+17000</f>
        <v>3020027020</v>
      </c>
      <c r="AH48" s="344"/>
      <c r="AI48" s="246">
        <f t="shared" ref="AI48:AI56" si="79">B48+19000</f>
        <v>3020029020</v>
      </c>
      <c r="AJ48" s="342"/>
    </row>
    <row r="49" spans="1:36" s="84" customFormat="1" ht="13.9" customHeight="1">
      <c r="A49" s="423" t="s">
        <v>32</v>
      </c>
      <c r="B49" s="246">
        <v>3020010030</v>
      </c>
      <c r="C49" s="342"/>
      <c r="D49" s="347"/>
      <c r="E49" s="246">
        <f t="shared" si="64"/>
        <v>3020011030</v>
      </c>
      <c r="F49" s="344"/>
      <c r="G49" s="246">
        <f t="shared" si="65"/>
        <v>3020012030</v>
      </c>
      <c r="H49" s="344"/>
      <c r="I49" s="246">
        <f t="shared" si="66"/>
        <v>3020013030</v>
      </c>
      <c r="J49" s="344"/>
      <c r="K49" s="246">
        <f t="shared" si="67"/>
        <v>3020014030</v>
      </c>
      <c r="L49" s="344"/>
      <c r="M49" s="246">
        <f t="shared" si="68"/>
        <v>3020015030</v>
      </c>
      <c r="N49" s="344"/>
      <c r="O49" s="246">
        <f t="shared" si="69"/>
        <v>3020016030</v>
      </c>
      <c r="P49" s="344"/>
      <c r="Q49" s="246">
        <f t="shared" si="70"/>
        <v>3020017030</v>
      </c>
      <c r="R49" s="344"/>
      <c r="S49" s="246">
        <f t="shared" si="71"/>
        <v>3020019030</v>
      </c>
      <c r="T49" s="342"/>
      <c r="U49" s="246">
        <f t="shared" si="72"/>
        <v>3020021030</v>
      </c>
      <c r="V49" s="344"/>
      <c r="W49" s="246">
        <f t="shared" si="73"/>
        <v>3020022030</v>
      </c>
      <c r="X49" s="344"/>
      <c r="Y49" s="246">
        <f t="shared" si="74"/>
        <v>3020023030</v>
      </c>
      <c r="Z49" s="344"/>
      <c r="AA49" s="246">
        <f t="shared" si="75"/>
        <v>3020024030</v>
      </c>
      <c r="AB49" s="344"/>
      <c r="AC49" s="246">
        <f t="shared" si="76"/>
        <v>3020025030</v>
      </c>
      <c r="AD49" s="344"/>
      <c r="AE49" s="246">
        <f t="shared" si="77"/>
        <v>3020026030</v>
      </c>
      <c r="AF49" s="344"/>
      <c r="AG49" s="246">
        <f t="shared" si="78"/>
        <v>3020027030</v>
      </c>
      <c r="AH49" s="344"/>
      <c r="AI49" s="246">
        <f t="shared" si="79"/>
        <v>3020029030</v>
      </c>
      <c r="AJ49" s="342"/>
    </row>
    <row r="50" spans="1:36" s="84" customFormat="1" ht="13.9" customHeight="1">
      <c r="A50" s="423" t="s">
        <v>33</v>
      </c>
      <c r="B50" s="246">
        <v>3020010040</v>
      </c>
      <c r="C50" s="342"/>
      <c r="D50" s="347"/>
      <c r="E50" s="246">
        <f t="shared" si="64"/>
        <v>3020011040</v>
      </c>
      <c r="F50" s="344"/>
      <c r="G50" s="246">
        <f t="shared" si="65"/>
        <v>3020012040</v>
      </c>
      <c r="H50" s="344"/>
      <c r="I50" s="246">
        <f t="shared" si="66"/>
        <v>3020013040</v>
      </c>
      <c r="J50" s="344"/>
      <c r="K50" s="246">
        <f t="shared" si="67"/>
        <v>3020014040</v>
      </c>
      <c r="L50" s="344"/>
      <c r="M50" s="246">
        <f t="shared" si="68"/>
        <v>3020015040</v>
      </c>
      <c r="N50" s="344"/>
      <c r="O50" s="246">
        <f t="shared" si="69"/>
        <v>3020016040</v>
      </c>
      <c r="P50" s="344"/>
      <c r="Q50" s="246">
        <f t="shared" si="70"/>
        <v>3020017040</v>
      </c>
      <c r="R50" s="344"/>
      <c r="S50" s="246">
        <f t="shared" si="71"/>
        <v>3020019040</v>
      </c>
      <c r="T50" s="342"/>
      <c r="U50" s="246">
        <f t="shared" si="72"/>
        <v>3020021040</v>
      </c>
      <c r="V50" s="344"/>
      <c r="W50" s="246">
        <f t="shared" si="73"/>
        <v>3020022040</v>
      </c>
      <c r="X50" s="344"/>
      <c r="Y50" s="246">
        <f t="shared" si="74"/>
        <v>3020023040</v>
      </c>
      <c r="Z50" s="344"/>
      <c r="AA50" s="246">
        <f t="shared" si="75"/>
        <v>3020024040</v>
      </c>
      <c r="AB50" s="344"/>
      <c r="AC50" s="246">
        <f t="shared" si="76"/>
        <v>3020025040</v>
      </c>
      <c r="AD50" s="344"/>
      <c r="AE50" s="246">
        <f t="shared" si="77"/>
        <v>3020026040</v>
      </c>
      <c r="AF50" s="344"/>
      <c r="AG50" s="246">
        <f t="shared" si="78"/>
        <v>3020027040</v>
      </c>
      <c r="AH50" s="344"/>
      <c r="AI50" s="246">
        <f t="shared" si="79"/>
        <v>3020029040</v>
      </c>
      <c r="AJ50" s="342"/>
    </row>
    <row r="51" spans="1:36" s="84" customFormat="1" ht="13.9" customHeight="1">
      <c r="A51" s="423" t="s">
        <v>34</v>
      </c>
      <c r="B51" s="246">
        <v>3020010050</v>
      </c>
      <c r="C51" s="342"/>
      <c r="D51" s="347"/>
      <c r="E51" s="246">
        <f t="shared" si="64"/>
        <v>3020011050</v>
      </c>
      <c r="F51" s="344"/>
      <c r="G51" s="246">
        <f t="shared" si="65"/>
        <v>3020012050</v>
      </c>
      <c r="H51" s="344"/>
      <c r="I51" s="246">
        <f t="shared" si="66"/>
        <v>3020013050</v>
      </c>
      <c r="J51" s="344"/>
      <c r="K51" s="246">
        <f t="shared" si="67"/>
        <v>3020014050</v>
      </c>
      <c r="L51" s="344"/>
      <c r="M51" s="246">
        <f t="shared" si="68"/>
        <v>3020015050</v>
      </c>
      <c r="N51" s="344"/>
      <c r="O51" s="246">
        <f t="shared" si="69"/>
        <v>3020016050</v>
      </c>
      <c r="P51" s="344"/>
      <c r="Q51" s="246">
        <f t="shared" si="70"/>
        <v>3020017050</v>
      </c>
      <c r="R51" s="344"/>
      <c r="S51" s="246">
        <f t="shared" si="71"/>
        <v>3020019050</v>
      </c>
      <c r="T51" s="342"/>
      <c r="U51" s="246">
        <f t="shared" si="72"/>
        <v>3020021050</v>
      </c>
      <c r="V51" s="344"/>
      <c r="W51" s="246">
        <f t="shared" si="73"/>
        <v>3020022050</v>
      </c>
      <c r="X51" s="344"/>
      <c r="Y51" s="246">
        <f t="shared" si="74"/>
        <v>3020023050</v>
      </c>
      <c r="Z51" s="344"/>
      <c r="AA51" s="246">
        <f t="shared" si="75"/>
        <v>3020024050</v>
      </c>
      <c r="AB51" s="344"/>
      <c r="AC51" s="246">
        <f t="shared" si="76"/>
        <v>3020025050</v>
      </c>
      <c r="AD51" s="344"/>
      <c r="AE51" s="246">
        <f t="shared" si="77"/>
        <v>3020026050</v>
      </c>
      <c r="AF51" s="344"/>
      <c r="AG51" s="246">
        <f t="shared" si="78"/>
        <v>3020027050</v>
      </c>
      <c r="AH51" s="344"/>
      <c r="AI51" s="246">
        <f t="shared" si="79"/>
        <v>3020029050</v>
      </c>
      <c r="AJ51" s="342"/>
    </row>
    <row r="52" spans="1:36" s="84" customFormat="1" ht="13.9" customHeight="1">
      <c r="A52" s="423" t="s">
        <v>35</v>
      </c>
      <c r="B52" s="246">
        <v>3020010060</v>
      </c>
      <c r="C52" s="342"/>
      <c r="D52" s="347"/>
      <c r="E52" s="246">
        <f t="shared" si="64"/>
        <v>3020011060</v>
      </c>
      <c r="F52" s="344"/>
      <c r="G52" s="246">
        <f t="shared" si="65"/>
        <v>3020012060</v>
      </c>
      <c r="H52" s="344"/>
      <c r="I52" s="246">
        <f t="shared" si="66"/>
        <v>3020013060</v>
      </c>
      <c r="J52" s="344"/>
      <c r="K52" s="246">
        <f t="shared" si="67"/>
        <v>3020014060</v>
      </c>
      <c r="L52" s="344"/>
      <c r="M52" s="246">
        <f t="shared" si="68"/>
        <v>3020015060</v>
      </c>
      <c r="N52" s="344"/>
      <c r="O52" s="246">
        <f t="shared" si="69"/>
        <v>3020016060</v>
      </c>
      <c r="P52" s="344"/>
      <c r="Q52" s="246">
        <f t="shared" si="70"/>
        <v>3020017060</v>
      </c>
      <c r="R52" s="344"/>
      <c r="S52" s="246">
        <f t="shared" si="71"/>
        <v>3020019060</v>
      </c>
      <c r="T52" s="342"/>
      <c r="U52" s="246">
        <f t="shared" si="72"/>
        <v>3020021060</v>
      </c>
      <c r="V52" s="344"/>
      <c r="W52" s="246">
        <f t="shared" si="73"/>
        <v>3020022060</v>
      </c>
      <c r="X52" s="344"/>
      <c r="Y52" s="246">
        <f t="shared" si="74"/>
        <v>3020023060</v>
      </c>
      <c r="Z52" s="344"/>
      <c r="AA52" s="246">
        <f t="shared" si="75"/>
        <v>3020024060</v>
      </c>
      <c r="AB52" s="344"/>
      <c r="AC52" s="246">
        <f t="shared" si="76"/>
        <v>3020025060</v>
      </c>
      <c r="AD52" s="344"/>
      <c r="AE52" s="246">
        <f t="shared" si="77"/>
        <v>3020026060</v>
      </c>
      <c r="AF52" s="344"/>
      <c r="AG52" s="246">
        <f t="shared" si="78"/>
        <v>3020027060</v>
      </c>
      <c r="AH52" s="344"/>
      <c r="AI52" s="246">
        <f t="shared" si="79"/>
        <v>3020029060</v>
      </c>
      <c r="AJ52" s="342"/>
    </row>
    <row r="53" spans="1:36" s="84" customFormat="1" ht="13.9" customHeight="1">
      <c r="A53" s="423" t="s">
        <v>36</v>
      </c>
      <c r="B53" s="246">
        <v>3020010070</v>
      </c>
      <c r="C53" s="342"/>
      <c r="D53" s="347"/>
      <c r="E53" s="246">
        <f t="shared" si="64"/>
        <v>3020011070</v>
      </c>
      <c r="F53" s="344"/>
      <c r="G53" s="246">
        <f t="shared" si="65"/>
        <v>3020012070</v>
      </c>
      <c r="H53" s="344"/>
      <c r="I53" s="246">
        <f t="shared" si="66"/>
        <v>3020013070</v>
      </c>
      <c r="J53" s="344"/>
      <c r="K53" s="246">
        <f t="shared" si="67"/>
        <v>3020014070</v>
      </c>
      <c r="L53" s="344"/>
      <c r="M53" s="246">
        <f t="shared" si="68"/>
        <v>3020015070</v>
      </c>
      <c r="N53" s="344"/>
      <c r="O53" s="246">
        <f t="shared" si="69"/>
        <v>3020016070</v>
      </c>
      <c r="P53" s="344"/>
      <c r="Q53" s="246">
        <f t="shared" si="70"/>
        <v>3020017070</v>
      </c>
      <c r="R53" s="344"/>
      <c r="S53" s="246">
        <f t="shared" si="71"/>
        <v>3020019070</v>
      </c>
      <c r="T53" s="342"/>
      <c r="U53" s="246">
        <f t="shared" si="72"/>
        <v>3020021070</v>
      </c>
      <c r="V53" s="344"/>
      <c r="W53" s="246">
        <f t="shared" si="73"/>
        <v>3020022070</v>
      </c>
      <c r="X53" s="344"/>
      <c r="Y53" s="246">
        <f t="shared" si="74"/>
        <v>3020023070</v>
      </c>
      <c r="Z53" s="344"/>
      <c r="AA53" s="246">
        <f t="shared" si="75"/>
        <v>3020024070</v>
      </c>
      <c r="AB53" s="344"/>
      <c r="AC53" s="246">
        <f t="shared" si="76"/>
        <v>3020025070</v>
      </c>
      <c r="AD53" s="344"/>
      <c r="AE53" s="246">
        <f t="shared" si="77"/>
        <v>3020026070</v>
      </c>
      <c r="AF53" s="344"/>
      <c r="AG53" s="246">
        <f t="shared" si="78"/>
        <v>3020027070</v>
      </c>
      <c r="AH53" s="344"/>
      <c r="AI53" s="246">
        <f t="shared" si="79"/>
        <v>3020029070</v>
      </c>
      <c r="AJ53" s="342"/>
    </row>
    <row r="54" spans="1:36" s="84" customFormat="1" ht="13.9" customHeight="1">
      <c r="A54" s="529" t="s">
        <v>468</v>
      </c>
      <c r="B54" s="379">
        <v>3020010075</v>
      </c>
      <c r="C54" s="342"/>
      <c r="D54" s="347"/>
      <c r="E54" s="379">
        <f t="shared" ref="E54" si="80">B54+1000</f>
        <v>3020011075</v>
      </c>
      <c r="F54" s="380"/>
      <c r="G54" s="379">
        <f t="shared" ref="G54" si="81">B54+2000</f>
        <v>3020012075</v>
      </c>
      <c r="H54" s="380"/>
      <c r="I54" s="379">
        <f t="shared" ref="I54" si="82">B54+3000</f>
        <v>3020013075</v>
      </c>
      <c r="J54" s="380"/>
      <c r="K54" s="379">
        <f t="shared" ref="K54" si="83">B54+4000</f>
        <v>3020014075</v>
      </c>
      <c r="L54" s="380"/>
      <c r="M54" s="379">
        <f t="shared" ref="M54" si="84">B54+5000</f>
        <v>3020015075</v>
      </c>
      <c r="N54" s="380"/>
      <c r="O54" s="379">
        <f t="shared" ref="O54" si="85">B54+6000</f>
        <v>3020016075</v>
      </c>
      <c r="P54" s="380"/>
      <c r="Q54" s="379">
        <f t="shared" ref="Q54" si="86">B54+7000</f>
        <v>3020017075</v>
      </c>
      <c r="R54" s="380"/>
      <c r="S54" s="379">
        <f t="shared" ref="S54" si="87">B54+9000</f>
        <v>3020019075</v>
      </c>
      <c r="T54" s="342"/>
      <c r="U54" s="379">
        <f t="shared" ref="U54" si="88">B54+11000</f>
        <v>3020021075</v>
      </c>
      <c r="V54" s="380"/>
      <c r="W54" s="379">
        <f t="shared" ref="W54" si="89">B54+12000</f>
        <v>3020022075</v>
      </c>
      <c r="X54" s="380"/>
      <c r="Y54" s="379">
        <f t="shared" ref="Y54" si="90">B54+13000</f>
        <v>3020023075</v>
      </c>
      <c r="Z54" s="380"/>
      <c r="AA54" s="379">
        <f t="shared" ref="AA54" si="91">B54+14000</f>
        <v>3020024075</v>
      </c>
      <c r="AB54" s="380"/>
      <c r="AC54" s="379">
        <f t="shared" ref="AC54" si="92">B54+15000</f>
        <v>3020025075</v>
      </c>
      <c r="AD54" s="380"/>
      <c r="AE54" s="379">
        <f t="shared" ref="AE54" si="93">B54+16000</f>
        <v>3020026075</v>
      </c>
      <c r="AF54" s="380"/>
      <c r="AG54" s="379">
        <f t="shared" ref="AG54" si="94">B54+17000</f>
        <v>3020027075</v>
      </c>
      <c r="AH54" s="380"/>
      <c r="AI54" s="379">
        <f t="shared" ref="AI54" si="95">B54+19000</f>
        <v>3020029075</v>
      </c>
      <c r="AJ54" s="342"/>
    </row>
    <row r="55" spans="1:36" s="84" customFormat="1" ht="13.9" customHeight="1">
      <c r="A55" s="423" t="s">
        <v>37</v>
      </c>
      <c r="B55" s="246">
        <v>3020010080</v>
      </c>
      <c r="C55" s="342"/>
      <c r="D55" s="89"/>
      <c r="E55" s="246">
        <f t="shared" si="64"/>
        <v>3020011080</v>
      </c>
      <c r="F55" s="344"/>
      <c r="G55" s="246">
        <f t="shared" si="65"/>
        <v>3020012080</v>
      </c>
      <c r="H55" s="344"/>
      <c r="I55" s="246">
        <f t="shared" si="66"/>
        <v>3020013080</v>
      </c>
      <c r="J55" s="344"/>
      <c r="K55" s="246">
        <f t="shared" si="67"/>
        <v>3020014080</v>
      </c>
      <c r="L55" s="344"/>
      <c r="M55" s="246">
        <f t="shared" si="68"/>
        <v>3020015080</v>
      </c>
      <c r="N55" s="344"/>
      <c r="O55" s="246">
        <f t="shared" si="69"/>
        <v>3020016080</v>
      </c>
      <c r="P55" s="344"/>
      <c r="Q55" s="246">
        <f t="shared" si="70"/>
        <v>3020017080</v>
      </c>
      <c r="R55" s="344"/>
      <c r="S55" s="246">
        <f t="shared" si="71"/>
        <v>3020019080</v>
      </c>
      <c r="T55" s="342"/>
      <c r="U55" s="246">
        <f t="shared" si="72"/>
        <v>3020021080</v>
      </c>
      <c r="V55" s="344"/>
      <c r="W55" s="246">
        <f t="shared" si="73"/>
        <v>3020022080</v>
      </c>
      <c r="X55" s="344"/>
      <c r="Y55" s="246">
        <f t="shared" si="74"/>
        <v>3020023080</v>
      </c>
      <c r="Z55" s="344"/>
      <c r="AA55" s="246">
        <f t="shared" si="75"/>
        <v>3020024080</v>
      </c>
      <c r="AB55" s="344"/>
      <c r="AC55" s="246">
        <f t="shared" si="76"/>
        <v>3020025080</v>
      </c>
      <c r="AD55" s="344"/>
      <c r="AE55" s="246">
        <f t="shared" si="77"/>
        <v>3020026080</v>
      </c>
      <c r="AF55" s="344"/>
      <c r="AG55" s="246">
        <f t="shared" si="78"/>
        <v>3020027080</v>
      </c>
      <c r="AH55" s="344"/>
      <c r="AI55" s="246">
        <f t="shared" si="79"/>
        <v>3020029080</v>
      </c>
      <c r="AJ55" s="342"/>
    </row>
    <row r="56" spans="1:36" s="84" customFormat="1" ht="13.9" customHeight="1">
      <c r="A56" s="533" t="s">
        <v>11</v>
      </c>
      <c r="B56" s="246">
        <v>3020010090</v>
      </c>
      <c r="C56" s="343"/>
      <c r="D56" s="90"/>
      <c r="E56" s="246">
        <f t="shared" si="64"/>
        <v>3020011090</v>
      </c>
      <c r="F56" s="343"/>
      <c r="G56" s="246">
        <f t="shared" si="65"/>
        <v>3020012090</v>
      </c>
      <c r="H56" s="343"/>
      <c r="I56" s="246">
        <f t="shared" si="66"/>
        <v>3020013090</v>
      </c>
      <c r="J56" s="343"/>
      <c r="K56" s="246">
        <f t="shared" si="67"/>
        <v>3020014090</v>
      </c>
      <c r="L56" s="343"/>
      <c r="M56" s="246">
        <f t="shared" si="68"/>
        <v>3020015090</v>
      </c>
      <c r="N56" s="343"/>
      <c r="O56" s="246">
        <f t="shared" si="69"/>
        <v>3020016090</v>
      </c>
      <c r="P56" s="343"/>
      <c r="Q56" s="246">
        <f t="shared" si="70"/>
        <v>3020017090</v>
      </c>
      <c r="R56" s="343"/>
      <c r="S56" s="246">
        <f t="shared" si="71"/>
        <v>3020019090</v>
      </c>
      <c r="T56" s="343"/>
      <c r="U56" s="246">
        <f t="shared" si="72"/>
        <v>3020021090</v>
      </c>
      <c r="V56" s="343"/>
      <c r="W56" s="246">
        <f t="shared" si="73"/>
        <v>3020022090</v>
      </c>
      <c r="X56" s="343"/>
      <c r="Y56" s="246">
        <f t="shared" si="74"/>
        <v>3020023090</v>
      </c>
      <c r="Z56" s="343"/>
      <c r="AA56" s="246">
        <f t="shared" si="75"/>
        <v>3020024090</v>
      </c>
      <c r="AB56" s="343"/>
      <c r="AC56" s="246">
        <f t="shared" si="76"/>
        <v>3020025090</v>
      </c>
      <c r="AD56" s="343"/>
      <c r="AE56" s="246">
        <f t="shared" si="77"/>
        <v>3020026090</v>
      </c>
      <c r="AF56" s="343"/>
      <c r="AG56" s="246">
        <f t="shared" si="78"/>
        <v>3020027090</v>
      </c>
      <c r="AH56" s="343"/>
      <c r="AI56" s="246">
        <f t="shared" si="79"/>
        <v>3020029090</v>
      </c>
      <c r="AJ56" s="343"/>
    </row>
    <row r="57" spans="1:36" s="373" customFormat="1" ht="13.9" customHeight="1">
      <c r="A57" s="404" t="s">
        <v>628</v>
      </c>
      <c r="B57" s="432"/>
      <c r="C57" s="374"/>
      <c r="D57" s="374"/>
      <c r="F57" s="374"/>
      <c r="G57" s="374"/>
      <c r="H57" s="374"/>
      <c r="I57" s="374"/>
      <c r="J57" s="374"/>
      <c r="K57" s="374"/>
      <c r="L57" s="374"/>
      <c r="M57" s="374"/>
      <c r="N57" s="374"/>
      <c r="O57" s="374"/>
      <c r="P57" s="374"/>
      <c r="Q57" s="374"/>
      <c r="R57" s="374"/>
      <c r="S57" s="374"/>
      <c r="T57" s="374"/>
      <c r="U57" s="374"/>
      <c r="V57" s="374"/>
      <c r="W57" s="374"/>
      <c r="X57" s="374"/>
      <c r="Y57" s="374"/>
      <c r="Z57" s="374"/>
      <c r="AA57" s="374"/>
      <c r="AB57" s="374"/>
      <c r="AC57" s="374"/>
      <c r="AD57" s="374"/>
      <c r="AE57" s="374"/>
      <c r="AF57" s="374"/>
      <c r="AG57" s="374"/>
      <c r="AH57" s="374"/>
      <c r="AI57" s="374"/>
      <c r="AJ57" s="374"/>
    </row>
    <row r="58" spans="1:36" s="373" customFormat="1" ht="13.9" customHeight="1">
      <c r="A58" s="415"/>
      <c r="B58" s="374"/>
      <c r="C58" s="374"/>
      <c r="D58" s="374"/>
      <c r="F58" s="374"/>
      <c r="G58" s="374"/>
      <c r="H58" s="374"/>
      <c r="I58" s="374"/>
      <c r="J58" s="374"/>
      <c r="K58" s="374"/>
      <c r="L58" s="374"/>
      <c r="M58" s="374"/>
      <c r="N58" s="374"/>
      <c r="O58" s="374"/>
      <c r="P58" s="374"/>
      <c r="Q58" s="374"/>
      <c r="R58" s="374"/>
      <c r="S58" s="374"/>
      <c r="T58" s="374"/>
      <c r="U58" s="374"/>
      <c r="V58" s="374"/>
      <c r="W58" s="374"/>
      <c r="X58" s="374"/>
      <c r="Y58" s="374"/>
      <c r="Z58" s="374"/>
      <c r="AA58" s="374"/>
      <c r="AB58" s="374"/>
      <c r="AC58" s="374"/>
      <c r="AD58" s="374"/>
      <c r="AE58" s="374"/>
      <c r="AF58" s="374"/>
      <c r="AG58" s="374"/>
      <c r="AH58" s="374"/>
      <c r="AI58" s="374"/>
      <c r="AJ58" s="374"/>
    </row>
    <row r="59" spans="1:36" s="84" customFormat="1" ht="13.9" customHeight="1">
      <c r="A59" s="422" t="s">
        <v>501</v>
      </c>
      <c r="B59" s="92"/>
      <c r="D59" s="67"/>
    </row>
    <row r="60" spans="1:36" s="84" customFormat="1" ht="13.9" customHeight="1">
      <c r="A60" s="93" t="s">
        <v>143</v>
      </c>
      <c r="B60" s="324">
        <v>1</v>
      </c>
      <c r="C60" s="324">
        <v>2</v>
      </c>
      <c r="D60" s="843">
        <v>3</v>
      </c>
      <c r="E60" s="843"/>
      <c r="F60" s="324">
        <v>4</v>
      </c>
      <c r="G60" s="324">
        <v>5</v>
      </c>
      <c r="H60" s="324">
        <v>10</v>
      </c>
      <c r="I60" s="94"/>
      <c r="K60" s="95"/>
      <c r="L60" s="67"/>
      <c r="M60" s="95"/>
      <c r="N60" s="67"/>
      <c r="O60" s="95"/>
      <c r="P60" s="67"/>
      <c r="Q60" s="95"/>
      <c r="R60" s="67"/>
      <c r="S60" s="95"/>
      <c r="U60" s="95"/>
      <c r="W60" s="95"/>
      <c r="Y60" s="95"/>
      <c r="AA60" s="95"/>
      <c r="AC60" s="95"/>
      <c r="AE60" s="95"/>
      <c r="AG60" s="95"/>
      <c r="AI60" s="95"/>
    </row>
    <row r="61" spans="1:36" s="84" customFormat="1" ht="13.9" customHeight="1">
      <c r="A61" s="425" t="s">
        <v>30</v>
      </c>
      <c r="B61" s="323">
        <v>2.5000000000000001E-3</v>
      </c>
      <c r="C61" s="323">
        <v>2.5000000000000001E-3</v>
      </c>
      <c r="D61" s="838">
        <v>5.0000000000000001E-3</v>
      </c>
      <c r="E61" s="838"/>
      <c r="F61" s="323">
        <v>5.0000000000000001E-3</v>
      </c>
      <c r="G61" s="323">
        <v>0.01</v>
      </c>
      <c r="H61" s="323">
        <v>1.2500000000000001E-2</v>
      </c>
      <c r="I61" s="96"/>
      <c r="K61" s="97"/>
      <c r="L61" s="67"/>
      <c r="M61" s="97"/>
      <c r="N61" s="67"/>
      <c r="O61" s="97"/>
      <c r="P61" s="67"/>
      <c r="Q61" s="97"/>
      <c r="R61" s="67"/>
      <c r="S61" s="97"/>
      <c r="U61" s="97"/>
      <c r="W61" s="97"/>
      <c r="Y61" s="97"/>
      <c r="AA61" s="97"/>
      <c r="AC61" s="97"/>
      <c r="AE61" s="97"/>
      <c r="AG61" s="97"/>
      <c r="AI61" s="97"/>
    </row>
    <row r="62" spans="1:36" s="84" customFormat="1" ht="13.9" customHeight="1">
      <c r="A62" s="425" t="s">
        <v>31</v>
      </c>
      <c r="B62" s="323">
        <v>2.5000000000000001E-3</v>
      </c>
      <c r="C62" s="323">
        <v>5.0000000000000001E-3</v>
      </c>
      <c r="D62" s="838">
        <v>7.4999999999999997E-3</v>
      </c>
      <c r="E62" s="838"/>
      <c r="F62" s="323">
        <v>0.01</v>
      </c>
      <c r="G62" s="323">
        <v>1.2500000000000001E-2</v>
      </c>
      <c r="H62" s="323">
        <v>1.7500000000000002E-2</v>
      </c>
      <c r="I62" s="96"/>
      <c r="K62" s="97"/>
      <c r="L62" s="67"/>
      <c r="M62" s="97"/>
      <c r="N62" s="67"/>
      <c r="O62" s="97"/>
      <c r="P62" s="67"/>
      <c r="Q62" s="97"/>
      <c r="R62" s="67"/>
      <c r="S62" s="97"/>
      <c r="U62" s="97"/>
      <c r="W62" s="97"/>
      <c r="Y62" s="97"/>
      <c r="AA62" s="97"/>
      <c r="AC62" s="97"/>
      <c r="AE62" s="97"/>
      <c r="AG62" s="97"/>
      <c r="AI62" s="97"/>
    </row>
    <row r="63" spans="1:36" s="84" customFormat="1" ht="13.9" customHeight="1">
      <c r="A63" s="425" t="s">
        <v>32</v>
      </c>
      <c r="B63" s="323">
        <v>7.4999999999999997E-3</v>
      </c>
      <c r="C63" s="323">
        <v>0.01</v>
      </c>
      <c r="D63" s="838">
        <v>1.4999999999999999E-2</v>
      </c>
      <c r="E63" s="838"/>
      <c r="F63" s="323">
        <v>1.7500000000000002E-2</v>
      </c>
      <c r="G63" s="323">
        <v>0.02</v>
      </c>
      <c r="H63" s="323">
        <v>0.03</v>
      </c>
      <c r="I63" s="96"/>
      <c r="K63" s="97"/>
      <c r="L63" s="67"/>
      <c r="M63" s="97"/>
      <c r="N63" s="67"/>
      <c r="O63" s="97"/>
      <c r="P63" s="67"/>
      <c r="Q63" s="97"/>
      <c r="R63" s="67"/>
      <c r="S63" s="97"/>
      <c r="U63" s="97"/>
      <c r="W63" s="97"/>
      <c r="Y63" s="97"/>
      <c r="AA63" s="97"/>
      <c r="AC63" s="97"/>
      <c r="AE63" s="97"/>
      <c r="AG63" s="97"/>
      <c r="AI63" s="97"/>
    </row>
    <row r="64" spans="1:36" s="84" customFormat="1" ht="13.9" customHeight="1">
      <c r="A64" s="425" t="s">
        <v>33</v>
      </c>
      <c r="B64" s="323">
        <v>1.4999999999999999E-2</v>
      </c>
      <c r="C64" s="323">
        <v>2.75E-2</v>
      </c>
      <c r="D64" s="838">
        <v>3.2500000000000001E-2</v>
      </c>
      <c r="E64" s="838"/>
      <c r="F64" s="323">
        <v>3.7499999999999999E-2</v>
      </c>
      <c r="G64" s="323">
        <v>0.04</v>
      </c>
      <c r="H64" s="323">
        <v>4.7500000000000001E-2</v>
      </c>
      <c r="I64" s="96"/>
      <c r="K64" s="97"/>
      <c r="L64" s="67"/>
      <c r="M64" s="97"/>
      <c r="N64" s="67"/>
      <c r="O64" s="97"/>
      <c r="P64" s="67"/>
      <c r="Q64" s="97"/>
      <c r="R64" s="67"/>
      <c r="S64" s="97"/>
      <c r="U64" s="97"/>
      <c r="W64" s="97"/>
      <c r="Y64" s="97"/>
      <c r="AA64" s="97"/>
      <c r="AC64" s="97"/>
      <c r="AE64" s="97"/>
      <c r="AG64" s="97"/>
      <c r="AI64" s="97"/>
    </row>
    <row r="65" spans="1:36" s="84" customFormat="1" ht="13.9" customHeight="1">
      <c r="A65" s="425" t="s">
        <v>34</v>
      </c>
      <c r="B65" s="323">
        <v>3.7499999999999999E-2</v>
      </c>
      <c r="C65" s="323">
        <v>0.06</v>
      </c>
      <c r="D65" s="838">
        <v>7.2499999999999995E-2</v>
      </c>
      <c r="E65" s="838"/>
      <c r="F65" s="323">
        <v>7.7499999999999999E-2</v>
      </c>
      <c r="G65" s="323">
        <v>0.08</v>
      </c>
      <c r="H65" s="323">
        <v>0.08</v>
      </c>
      <c r="I65" s="96"/>
      <c r="K65" s="97"/>
      <c r="L65" s="67"/>
      <c r="M65" s="97"/>
      <c r="N65" s="67"/>
      <c r="O65" s="97"/>
      <c r="P65" s="67"/>
      <c r="Q65" s="97"/>
      <c r="R65" s="67"/>
      <c r="S65" s="97"/>
      <c r="U65" s="97"/>
      <c r="W65" s="97"/>
      <c r="Y65" s="97"/>
      <c r="AA65" s="97"/>
      <c r="AC65" s="97"/>
      <c r="AE65" s="97"/>
      <c r="AG65" s="97"/>
      <c r="AI65" s="97"/>
    </row>
    <row r="66" spans="1:36" s="84" customFormat="1" ht="13.9" customHeight="1">
      <c r="A66" s="425" t="s">
        <v>35</v>
      </c>
      <c r="B66" s="323">
        <v>7.4999999999999997E-2</v>
      </c>
      <c r="C66" s="323">
        <v>0.1</v>
      </c>
      <c r="D66" s="838">
        <v>0.105</v>
      </c>
      <c r="E66" s="838"/>
      <c r="F66" s="323">
        <v>0.105</v>
      </c>
      <c r="G66" s="323">
        <v>0.105</v>
      </c>
      <c r="H66" s="323">
        <v>0.105</v>
      </c>
      <c r="I66" s="96"/>
      <c r="K66" s="97"/>
      <c r="L66" s="67"/>
      <c r="M66" s="97"/>
      <c r="N66" s="67"/>
      <c r="O66" s="97"/>
      <c r="P66" s="67"/>
      <c r="Q66" s="97"/>
      <c r="R66" s="67"/>
      <c r="S66" s="97"/>
      <c r="U66" s="97"/>
      <c r="W66" s="97"/>
      <c r="Y66" s="97"/>
      <c r="AA66" s="97"/>
      <c r="AC66" s="97"/>
      <c r="AE66" s="97"/>
      <c r="AG66" s="97"/>
      <c r="AI66" s="97"/>
    </row>
    <row r="67" spans="1:36" s="84" customFormat="1" ht="13.9" customHeight="1">
      <c r="A67" s="425" t="s">
        <v>36</v>
      </c>
      <c r="B67" s="323">
        <v>0.155</v>
      </c>
      <c r="C67" s="323">
        <v>0.18</v>
      </c>
      <c r="D67" s="838">
        <v>0.18</v>
      </c>
      <c r="E67" s="838"/>
      <c r="F67" s="323">
        <v>0.18</v>
      </c>
      <c r="G67" s="323">
        <v>0.18</v>
      </c>
      <c r="H67" s="323">
        <v>0.18</v>
      </c>
      <c r="I67" s="96"/>
      <c r="K67" s="97"/>
      <c r="L67" s="67"/>
      <c r="M67" s="97"/>
      <c r="N67" s="67"/>
      <c r="O67" s="97"/>
      <c r="P67" s="67"/>
      <c r="Q67" s="97"/>
      <c r="R67" s="67"/>
      <c r="S67" s="97"/>
      <c r="U67" s="97"/>
      <c r="W67" s="97"/>
      <c r="Y67" s="97"/>
      <c r="AA67" s="97"/>
      <c r="AC67" s="97"/>
      <c r="AE67" s="97"/>
      <c r="AG67" s="97"/>
      <c r="AI67" s="97"/>
    </row>
    <row r="68" spans="1:36" s="464" customFormat="1" ht="13.9" customHeight="1">
      <c r="A68" s="529" t="s">
        <v>459</v>
      </c>
      <c r="B68" s="536">
        <v>0.18</v>
      </c>
      <c r="C68" s="536">
        <v>0.18</v>
      </c>
      <c r="D68" s="837">
        <v>0.18</v>
      </c>
      <c r="E68" s="837"/>
      <c r="F68" s="536">
        <v>0.18</v>
      </c>
      <c r="G68" s="536">
        <v>0.18</v>
      </c>
      <c r="H68" s="536">
        <v>0.18</v>
      </c>
      <c r="I68" s="535"/>
      <c r="K68" s="109"/>
      <c r="L68" s="372"/>
      <c r="M68" s="109"/>
      <c r="N68" s="372"/>
      <c r="O68" s="109"/>
      <c r="P68" s="372"/>
      <c r="Q68" s="109"/>
      <c r="R68" s="372"/>
      <c r="S68" s="109"/>
      <c r="U68" s="109"/>
      <c r="W68" s="109"/>
      <c r="Y68" s="109"/>
      <c r="AA68" s="109"/>
      <c r="AC68" s="109"/>
      <c r="AE68" s="109"/>
      <c r="AG68" s="109"/>
      <c r="AI68" s="109"/>
    </row>
    <row r="69" spans="1:36" s="84" customFormat="1" ht="13.9" customHeight="1">
      <c r="A69" s="424" t="s">
        <v>37</v>
      </c>
      <c r="B69" s="323">
        <v>0.06</v>
      </c>
      <c r="C69" s="323">
        <v>0.06</v>
      </c>
      <c r="D69" s="838">
        <v>0.06</v>
      </c>
      <c r="E69" s="838"/>
      <c r="F69" s="323">
        <v>0.06</v>
      </c>
      <c r="G69" s="323">
        <v>0.06</v>
      </c>
      <c r="H69" s="323">
        <v>0.06</v>
      </c>
      <c r="I69" s="96"/>
      <c r="K69" s="97"/>
      <c r="L69" s="67"/>
      <c r="M69" s="97"/>
      <c r="N69" s="67"/>
      <c r="O69" s="97"/>
      <c r="P69" s="67"/>
      <c r="Q69" s="97"/>
      <c r="R69" s="67"/>
      <c r="S69" s="97"/>
      <c r="U69" s="97"/>
      <c r="W69" s="97"/>
      <c r="Y69" s="97"/>
      <c r="AA69" s="97"/>
      <c r="AC69" s="97"/>
      <c r="AE69" s="97"/>
      <c r="AG69" s="97"/>
      <c r="AI69" s="97"/>
    </row>
    <row r="70" spans="1:36" s="84" customFormat="1" ht="13.9" customHeight="1">
      <c r="K70" s="67"/>
      <c r="L70" s="67"/>
      <c r="M70" s="67"/>
      <c r="N70" s="67"/>
      <c r="O70" s="67"/>
      <c r="P70" s="67"/>
      <c r="Q70" s="67"/>
      <c r="R70" s="67"/>
      <c r="S70" s="67"/>
      <c r="U70" s="67"/>
      <c r="W70" s="67"/>
      <c r="Y70" s="67"/>
      <c r="AA70" s="67"/>
      <c r="AC70" s="67"/>
      <c r="AE70" s="67"/>
      <c r="AG70" s="67"/>
      <c r="AI70" s="67"/>
      <c r="AJ70" s="728" t="s">
        <v>690</v>
      </c>
    </row>
    <row r="71" spans="1:36" s="84" customFormat="1" ht="13.9" customHeight="1">
      <c r="AJ71" s="38" t="s">
        <v>144</v>
      </c>
    </row>
    <row r="72" spans="1:36" s="84" customFormat="1" ht="13.9" customHeight="1"/>
    <row r="73" spans="1:36" s="84" customFormat="1" ht="13.9" customHeight="1"/>
    <row r="74" spans="1:36" s="84" customFormat="1" ht="13.9" customHeight="1"/>
    <row r="75" spans="1:36" s="84" customFormat="1" ht="13.9" customHeight="1"/>
    <row r="76" spans="1:36" s="84" customFormat="1" ht="13.9" customHeight="1"/>
    <row r="77" spans="1:36" s="84" customFormat="1" ht="13.9" customHeight="1"/>
    <row r="78" spans="1:36" s="84" customFormat="1" ht="13.9" customHeight="1"/>
    <row r="79" spans="1:36" s="84" customFormat="1" ht="13.9" customHeight="1"/>
    <row r="80" spans="1:36" s="84" customFormat="1" ht="13.9" customHeight="1"/>
    <row r="81" s="84" customFormat="1" ht="13.9" customHeight="1"/>
    <row r="82" s="84" customFormat="1" ht="13.9" customHeight="1"/>
    <row r="83" s="84" customFormat="1" ht="13.9" customHeight="1"/>
    <row r="84" s="84" customFormat="1" ht="13.9" customHeight="1"/>
    <row r="85" s="84" customFormat="1" ht="13.9" customHeight="1"/>
    <row r="86" s="84" customFormat="1" ht="13.9" customHeight="1"/>
    <row r="87" s="84" customFormat="1" ht="13.9" customHeight="1"/>
    <row r="88" s="84" customFormat="1" ht="13.9" customHeight="1"/>
    <row r="89" s="84" customFormat="1" ht="13.9" customHeight="1"/>
  </sheetData>
  <customSheetViews>
    <customSheetView guid="{7C10E70B-CA2F-4DD3-A65F-D2F324708369}" fitToPage="1">
      <pane xSplit="1" ySplit="8" topLeftCell="B33" activePane="bottomRight" state="frozen"/>
      <selection pane="bottomRight" activeCell="E47" sqref="E47"/>
      <pageMargins left="0.7" right="0.7" top="0.75" bottom="0.75" header="0.3" footer="0.3"/>
      <pageSetup scale="63" orientation="landscape" r:id="rId1"/>
    </customSheetView>
    <customSheetView guid="{EE1933C6-8392-46A4-85D3-94F99845B8F8}" fitToPage="1">
      <pageMargins left="0.7" right="0.7" top="0.75" bottom="0.75" header="0.3" footer="0.3"/>
      <pageSetup scale="65" orientation="landscape" r:id="rId2"/>
    </customSheetView>
    <customSheetView guid="{10071406-5415-425D-948E-2D821A4F8DEB}" showPageBreaks="1" fitToPage="1" printArea="1">
      <pane xSplit="1" ySplit="8" topLeftCell="B21" activePane="bottomRight" state="frozen"/>
      <selection pane="bottomRight" activeCell="A5" sqref="A5:AJ5"/>
      <pageMargins left="0.7" right="0.7" top="0.75" bottom="0.75" header="0.3" footer="0.3"/>
      <pageSetup scale="64" orientation="landscape" r:id="rId3"/>
    </customSheetView>
  </customSheetViews>
  <mergeCells count="94">
    <mergeCell ref="D69:E69"/>
    <mergeCell ref="D60:E60"/>
    <mergeCell ref="D61:E61"/>
    <mergeCell ref="D62:E62"/>
    <mergeCell ref="D63:E63"/>
    <mergeCell ref="D64:E64"/>
    <mergeCell ref="D65:E65"/>
    <mergeCell ref="B43:C43"/>
    <mergeCell ref="E43:F43"/>
    <mergeCell ref="Q43:R43"/>
    <mergeCell ref="S43:T43"/>
    <mergeCell ref="U43:V43"/>
    <mergeCell ref="U44:V44"/>
    <mergeCell ref="AG44:AH44"/>
    <mergeCell ref="B45:C45"/>
    <mergeCell ref="E45:F45"/>
    <mergeCell ref="Q45:R45"/>
    <mergeCell ref="S45:T45"/>
    <mergeCell ref="U45:V45"/>
    <mergeCell ref="Q44:R44"/>
    <mergeCell ref="S44:T44"/>
    <mergeCell ref="B41:C41"/>
    <mergeCell ref="E41:F41"/>
    <mergeCell ref="Q41:R41"/>
    <mergeCell ref="S41:T41"/>
    <mergeCell ref="U41:V41"/>
    <mergeCell ref="B42:C42"/>
    <mergeCell ref="E42:F42"/>
    <mergeCell ref="Q42:R42"/>
    <mergeCell ref="S42:T42"/>
    <mergeCell ref="U42:V42"/>
    <mergeCell ref="S40:T40"/>
    <mergeCell ref="U40:V40"/>
    <mergeCell ref="B37:C37"/>
    <mergeCell ref="E37:F37"/>
    <mergeCell ref="Q37:R37"/>
    <mergeCell ref="S37:T37"/>
    <mergeCell ref="U37:V37"/>
    <mergeCell ref="B38:C38"/>
    <mergeCell ref="E38:F38"/>
    <mergeCell ref="Q38:R38"/>
    <mergeCell ref="S38:T38"/>
    <mergeCell ref="U38:V38"/>
    <mergeCell ref="B39:C39"/>
    <mergeCell ref="E39:F39"/>
    <mergeCell ref="Q39:R39"/>
    <mergeCell ref="S39:T39"/>
    <mergeCell ref="A4:AJ4"/>
    <mergeCell ref="A5:AJ5"/>
    <mergeCell ref="A6:AJ6"/>
    <mergeCell ref="A7:AJ7"/>
    <mergeCell ref="E9:T9"/>
    <mergeCell ref="U9:AJ9"/>
    <mergeCell ref="U39:V39"/>
    <mergeCell ref="B40:C40"/>
    <mergeCell ref="E40:F40"/>
    <mergeCell ref="Q40:R40"/>
    <mergeCell ref="AA10:AB10"/>
    <mergeCell ref="Y10:Z10"/>
    <mergeCell ref="O10:P10"/>
    <mergeCell ref="Q10:R10"/>
    <mergeCell ref="S10:T10"/>
    <mergeCell ref="U10:V10"/>
    <mergeCell ref="M10:N10"/>
    <mergeCell ref="B10:C10"/>
    <mergeCell ref="E10:F10"/>
    <mergeCell ref="G10:H10"/>
    <mergeCell ref="I10:J10"/>
    <mergeCell ref="K10:L10"/>
    <mergeCell ref="AC10:AD10"/>
    <mergeCell ref="AI44:AJ44"/>
    <mergeCell ref="D68:E68"/>
    <mergeCell ref="AI40:AJ40"/>
    <mergeCell ref="AI42:AJ42"/>
    <mergeCell ref="AI45:AJ45"/>
    <mergeCell ref="D66:E66"/>
    <mergeCell ref="D67:E67"/>
    <mergeCell ref="AG41:AH41"/>
    <mergeCell ref="AI41:AJ41"/>
    <mergeCell ref="AG40:AH40"/>
    <mergeCell ref="AI43:AJ43"/>
    <mergeCell ref="AG42:AH42"/>
    <mergeCell ref="AG45:AH45"/>
    <mergeCell ref="AG43:AH43"/>
    <mergeCell ref="W10:X10"/>
    <mergeCell ref="AE10:AF10"/>
    <mergeCell ref="AG10:AH10"/>
    <mergeCell ref="AI10:AJ10"/>
    <mergeCell ref="AG39:AH39"/>
    <mergeCell ref="AI39:AJ39"/>
    <mergeCell ref="AI38:AJ38"/>
    <mergeCell ref="AG37:AH37"/>
    <mergeCell ref="AI37:AJ37"/>
    <mergeCell ref="AG38:AH38"/>
  </mergeCells>
  <printOptions horizontalCentered="1"/>
  <pageMargins left="0.39370078740157483" right="0.39370078740157483" top="0.39370078740157483" bottom="0.39370078740157483" header="0.39370078740157483" footer="0.39370078740157483"/>
  <pageSetup paperSize="5" scale="46" orientation="landscape" r:id="rId4"/>
  <drawing r:id="rId5"/>
  <legacyDrawingHF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Analysis" ma:contentTypeID="0x0101004C081EED9C90B54F98FF06E55CA4DAAAF03F0088C3A39AF7881E489391D4609D5449A7" ma:contentTypeVersion="24" ma:contentTypeDescription="Create a new document." ma:contentTypeScope="" ma:versionID="2d90a557145a2ce199d4ef0d8c0bba45">
  <xsd:schema xmlns:xsd="http://www.w3.org/2001/XMLSchema" xmlns:xs="http://www.w3.org/2001/XMLSchema" xmlns:p="http://schemas.microsoft.com/office/2006/metadata/properties" xmlns:ns1="http://schemas.microsoft.com/sharepoint/v3" xmlns:ns2="f5a7e35f-036f-43ba-9bd6-dfccb735f6f0" xmlns:ns3="b73fe759-8729-4fda-8521-02819c14bfcb" targetNamespace="http://schemas.microsoft.com/office/2006/metadata/properties" ma:root="true" ma:fieldsID="5d40d7d3460fcd37433259c2f6a9b7b2" ns1:_="" ns2:_="" ns3:_="">
    <xsd:import namespace="http://schemas.microsoft.com/sharepoint/v3"/>
    <xsd:import namespace="f5a7e35f-036f-43ba-9bd6-dfccb735f6f0"/>
    <xsd:import namespace="b73fe759-8729-4fda-8521-02819c14bfcb"/>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g6aadb9293ad4d8fba37a358bcaa27eb" minOccurs="0"/>
                <xsd:element ref="ns2:d8662c420ae441af9b77c21287174095"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k5f8aeaceeb7434cbd9becc33a65ad3e" minOccurs="0"/>
                <xsd:element ref="ns2:fc113c14c0e54f079b941e03fbdf340b" minOccurs="0"/>
                <xsd:element ref="ns3:OsfiPeerGroup" minOccurs="0"/>
                <xsd:element ref="ns3:OsfiSupervisoryArea" minOccurs="0"/>
                <xsd:element ref="ns2:a36c359446dc4635be72f7f662985508" minOccurs="0"/>
                <xsd:element ref="ns2:pd5e1fd5a7e64ff28ea28d0be5cac3eb" minOccurs="0"/>
                <xsd:element ref="ns2:OsfiSortableZFIExternalOrganization" minOccurs="0"/>
                <xsd:element ref="ns2:f71563bc237448539d0a415ecd52b284" minOccurs="0"/>
                <xsd:element ref="ns2:OsfiCheckedOutDate" minOccurs="0"/>
                <xsd:element ref="ns3:l3ddcbf70d1346efa991b9cec7ac248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6"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eef624e-4536-42c4-90bd-2d9a0c233d8e}" ma:internalName="TaxCatchAll" ma:showField="CatchAllData"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eef624e-4536-42c4-90bd-2d9a0c233d8e}" ma:internalName="TaxCatchAllLabel" ma:readOnly="true" ma:showField="CatchAllDataLabel"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g6aadb9293ad4d8fba37a358bcaa27eb" ma:index="15" nillable="true" ma:taxonomy="true" ma:internalName="g6aadb9293ad4d8fba37a358bcaa27eb" ma:taxonomyFieldName="OsfiFunction" ma:displayName="Function" ma:readOnly="true" ma:fieldId="{06aadb92-93ad-4d8f-ba37-a358bcaa27eb}" ma:sspId="f7cfa73b-c952-4f84-be9f-6ced85f31ca3" ma:termSetId="bb2da93b-cdef-4276-9a5e-c97ef14b2e41" ma:anchorId="00000000-0000-0000-0000-000000000000" ma:open="false" ma:isKeyword="false">
      <xsd:complexType>
        <xsd:sequence>
          <xsd:element ref="pc:Terms" minOccurs="0" maxOccurs="1"/>
        </xsd:sequence>
      </xsd:complexType>
    </xsd:element>
    <xsd:element name="d8662c420ae441af9b77c21287174095" ma:index="17" nillable="true" ma:taxonomy="true" ma:internalName="d8662c420ae441af9b77c21287174095" ma:taxonomyFieldName="OsfiSubFunction" ma:displayName="Sub Function" ma:readOnly="true" ma:fieldId="{d8662c42-0ae4-41af-9b77-c21287174095}"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ec0866d5501a4e288cc256e554a42ca0" ma:index="19" nillable="true" ma:taxonomy="true" ma:internalName="ec0866d5501a4e288cc256e554a42ca0" ma:taxonomyFieldName="OsfiBusinessProcess" ma:displayName="Business Process" ma:readOnly="true" ma:fieldId="{ec0866d5-501a-4e28-8cc2-56e554a42ca0}"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OsfiDescription" ma:index="21" nillable="true" ma:displayName="Description" ma:internalName="OsfiDescription" ma:readOnly="false">
      <xsd:simpleType>
        <xsd:restriction base="dms:Note">
          <xsd:maxLength value="255"/>
        </xsd:restriction>
      </xsd:simpleType>
    </xsd:element>
    <xsd:element name="OsfiAuthor" ma:index="22"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23" nillable="true" ma:displayName="External Author" ma:internalName="OsfiExternalAuthor" ma:readOnly="false">
      <xsd:simpleType>
        <xsd:restriction base="dms:Text"/>
      </xsd:simpleType>
    </xsd:element>
    <xsd:element name="fac5efe5e83a4438a828c68fc664b01b" ma:index="24" nillable="true" ma:taxonomy="true" ma:internalName="fac5efe5e83a4438a828c68fc664b01b" ma:taxonomyFieldName="OsfiCostCentre" ma:displayName="Cost Centre" ma:readOnly="true" ma:fieldId="{fac5efe5-e83a-4438-a828-c68fc664b01b}" ma:sspId="f7cfa73b-c952-4f84-be9f-6ced85f31ca3" ma:termSetId="bdc284b5-ea41-4d95-b7dd-4762f5f4b008" ma:anchorId="00000000-0000-0000-0000-000000000000" ma:open="false" ma:isKeyword="false">
      <xsd:complexType>
        <xsd:sequence>
          <xsd:element ref="pc:Terms" minOccurs="0" maxOccurs="1"/>
        </xsd:sequence>
      </xsd:complexType>
    </xsd:element>
    <xsd:element name="OsfiLanguage" ma:index="26"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7"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8" nillable="true" ma:displayName="Calendar Year" ma:hidden="true" ma:internalName="OsfiCalendarYear" ma:readOnly="false">
      <xsd:simpleType>
        <xsd:restriction base="dms:Text">
          <xsd:maxLength value="4"/>
        </xsd:restriction>
      </xsd:simpleType>
    </xsd:element>
    <xsd:element name="OsfiApprovedBy" ma:index="29" nillable="true" ma:displayName="Approved By" ma:hidden="true" ma:internalName="OsfiApprovedBy" ma:readOnly="false">
      <xsd:simpleType>
        <xsd:restriction base="dms:Note"/>
      </xsd:simpleType>
    </xsd:element>
    <xsd:element name="OsfiAttachment" ma:index="30" nillable="true" ma:displayName="Attachment" ma:default="0" ma:hidden="true" ma:internalName="OsfiAttachment" ma:readOnly="false">
      <xsd:simpleType>
        <xsd:restriction base="dms:Boolean"/>
      </xsd:simpleType>
    </xsd:element>
    <xsd:element name="OsfiCc" ma:index="31" nillable="true" ma:displayName="Cc" ma:internalName="OsfiCc" ma:readOnly="false">
      <xsd:simpleType>
        <xsd:restriction base="dms:Note"/>
      </xsd:simpleType>
    </xsd:element>
    <xsd:element name="OsfiEmailFrom" ma:index="32" nillable="true" ma:displayName="From" ma:hidden="true" ma:internalName="OsfiEmailFrom" ma:readOnly="false">
      <xsd:simpleType>
        <xsd:restriction base="dms:Text"/>
      </xsd:simpleType>
    </xsd:element>
    <xsd:element name="OsfiReceived" ma:index="33" nillable="true" ma:displayName="Received" ma:format="DateTime" ma:hidden="true" ma:internalName="OsfiReceived" ma:readOnly="false">
      <xsd:simpleType>
        <xsd:restriction base="dms:DateTime"/>
      </xsd:simpleType>
    </xsd:element>
    <xsd:element name="OsfiSent" ma:index="34" nillable="true" ma:displayName="Sent" ma:format="DateTime" ma:hidden="true" ma:internalName="OsfiSent" ma:readOnly="false">
      <xsd:simpleType>
        <xsd:restriction base="dms:DateTime"/>
      </xsd:simpleType>
    </xsd:element>
    <xsd:element name="OsfiTo" ma:index="35" nillable="true" ma:displayName="To" ma:hidden="true" ma:internalName="OsfiTo" ma:readOnly="false">
      <xsd:simpleType>
        <xsd:restriction base="dms:Note"/>
      </xsd:simpleType>
    </xsd:element>
    <xsd:element name="OsfiLivelinkID" ma:index="37" nillable="true" ma:displayName="Livelink ID" ma:hidden="true" ma:internalName="OsfiLivelinkID" ma:readOnly="false">
      <xsd:simpleType>
        <xsd:restriction base="dms:Text"/>
      </xsd:simpleType>
    </xsd:element>
    <xsd:element name="k5f8aeaceeb7434cbd9becc33a65ad3e" ma:index="38" nillable="true" ma:taxonomy="true" ma:internalName="k5f8aeaceeb7434cbd9becc33a65ad3e" ma:taxonomyFieldName="OsfiIndustryType" ma:displayName="FI Industry" ma:readOnly="true" ma:fieldId="{45f8aeac-eeb7-434c-bd9b-ecc33a65ad3e}" ma:taxonomyMulti="true" ma:sspId="f7cfa73b-c952-4f84-be9f-6ced85f31ca3" ma:termSetId="a8bd1923-216f-45d4-badc-2ce42a898c25" ma:anchorId="00000000-0000-0000-0000-000000000000" ma:open="false" ma:isKeyword="false">
      <xsd:complexType>
        <xsd:sequence>
          <xsd:element ref="pc:Terms" minOccurs="0" maxOccurs="1"/>
        </xsd:sequence>
      </xsd:complexType>
    </xsd:element>
    <xsd:element name="fc113c14c0e54f079b941e03fbdf340b" ma:index="40" nillable="true" ma:taxonomy="true" ma:internalName="fc113c14c0e54f079b941e03fbdf340b" ma:taxonomyFieldName="OsfiFIName" ma:displayName="FI Name" ma:readOnly="true" ma:fieldId="{fc113c14-c0e5-4f07-9b94-1e03fbdf340b}" ma:taxonomyMulti="true" ma:sspId="f7cfa73b-c952-4f84-be9f-6ced85f31ca3" ma:termSetId="bbc1470d-a486-4861-8558-54557fa29200" ma:anchorId="00000000-0000-0000-0000-000000000000" ma:open="false" ma:isKeyword="false">
      <xsd:complexType>
        <xsd:sequence>
          <xsd:element ref="pc:Terms" minOccurs="0" maxOccurs="1"/>
        </xsd:sequence>
      </xsd:complexType>
    </xsd:element>
    <xsd:element name="a36c359446dc4635be72f7f662985508" ma:index="44" nillable="true" ma:taxonomy="true" ma:internalName="a36c359446dc4635be72f7f662985508" ma:taxonomyFieldName="OsfiFITopics" ma:displayName="FI Topics" ma:readOnly="true" ma:fieldId="{a36c3594-46dc-4635-be72-f7f662985508}" ma:taxonomyMulti="true" ma:sspId="f7cfa73b-c952-4f84-be9f-6ced85f31ca3" ma:termSetId="37d2ecf9-da35-44d7-8685-07f8c550b9dd" ma:anchorId="00000000-0000-0000-0000-000000000000" ma:open="false" ma:isKeyword="false">
      <xsd:complexType>
        <xsd:sequence>
          <xsd:element ref="pc:Terms" minOccurs="0" maxOccurs="1"/>
        </xsd:sequence>
      </xsd:complexType>
    </xsd:element>
    <xsd:element name="pd5e1fd5a7e64ff28ea28d0be5cac3eb" ma:index="46" nillable="true" ma:taxonomy="true" ma:internalName="pd5e1fd5a7e64ff28ea28d0be5cac3eb" ma:taxonomyFieldName="OsfiFIExternalOrganization" ma:displayName="External Organization" ma:readOnly="false" ma:fieldId="{9d5e1fd5-a7e6-4ff2-8ea2-8d0be5cac3eb}" ma:taxonomyMulti="true" ma:sspId="f7cfa73b-c952-4f84-be9f-6ced85f31ca3" ma:termSetId="7f77c62a-559a-4682-acfc-3ada937d6638" ma:anchorId="00000000-0000-0000-0000-000000000000" ma:open="false" ma:isKeyword="false">
      <xsd:complexType>
        <xsd:sequence>
          <xsd:element ref="pc:Terms" minOccurs="0" maxOccurs="1"/>
        </xsd:sequence>
      </xsd:complexType>
    </xsd:element>
    <xsd:element name="OsfiSortableZFIExternalOrganization" ma:index="48" nillable="true" ma:displayName="External Organization" ma:hidden="true" ma:internalName="OsfiSortableZFIExternalOrganization" ma:readOnly="false">
      <xsd:simpleType>
        <xsd:restriction base="dms:Text"/>
      </xsd:simpleType>
    </xsd:element>
    <xsd:element name="f71563bc237448539d0a415ecd52b284" ma:index="49" nillable="true" ma:taxonomy="true" ma:internalName="f71563bc237448539d0a415ecd52b284" ma:taxonomyFieldName="OsfiInformationProvider" ma:displayName="Information Provider" ma:indexed="true" ma:readOnly="false" ma:fieldId="{f71563bc-2374-4853-9d0a-415ecd52b284}" ma:sspId="f7cfa73b-c952-4f84-be9f-6ced85f31ca3" ma:termSetId="2ef57f7a-fe61-4dd1-81ca-814fe5701570" ma:anchorId="00000000-0000-0000-0000-000000000000" ma:open="false" ma:isKeyword="false">
      <xsd:complexType>
        <xsd:sequence>
          <xsd:element ref="pc:Terms" minOccurs="0" maxOccurs="1"/>
        </xsd:sequence>
      </xsd:complexType>
    </xsd:element>
    <xsd:element name="OsfiCheckedOutDate" ma:index="51" nillable="true" ma:displayName="Checked Out Date" ma:format="DateOnly" ma:hidden="true" ma:internalName="OsfiCheckedOu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73fe759-8729-4fda-8521-02819c14bfcb" elementFormDefault="qualified">
    <xsd:import namespace="http://schemas.microsoft.com/office/2006/documentManagement/types"/>
    <xsd:import namespace="http://schemas.microsoft.com/office/infopath/2007/PartnerControls"/>
    <xsd:element name="OsfiPeerGroup" ma:index="42"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OsfiSupervisoryArea" ma:index="43" nillable="true" ma:displayName="Supervisory Area" ma:format="Dropdown" ma:hidden="true" ma:internalName="OsfiSupervisoryArea" ma:readOnly="true">
      <xsd:simpleType>
        <xsd:restriction base="dms:Choice">
          <xsd:enumeration value="Accounting"/>
          <xsd:enumeration value="Actuarial"/>
          <xsd:enumeration value="Anti Money Laundering"/>
          <xsd:enumeration value="Compliance"/>
          <xsd:enumeration value="Corporate Governance"/>
          <xsd:enumeration value="Credit Risk"/>
          <xsd:enumeration value="Culture and Conduct Risk"/>
          <xsd:enumeration value="Deposit Taking Institutions"/>
          <xsd:enumeration value="Life Insurance"/>
          <xsd:enumeration value="Market Risk and Liquidity"/>
          <xsd:enumeration value="Model Risk"/>
          <xsd:enumeration value="Mortgage Insurance"/>
          <xsd:enumeration value="Operational Risk"/>
          <xsd:enumeration value="Property and Casualty Insurance"/>
          <xsd:enumeration value="Recovery and Resolution"/>
          <xsd:enumeration value="Regulatory Data"/>
          <xsd:enumeration value="Risk Measurement"/>
          <xsd:enumeration value="Risk Surveillance"/>
          <xsd:enumeration value="Securities Administration"/>
          <xsd:enumeration value="Supervision Management and Oversight"/>
          <xsd:enumeration value="Technology Risk"/>
        </xsd:restriction>
      </xsd:simpleType>
    </xsd:element>
    <xsd:element name="l3ddcbf70d1346efa991b9cec7ac2488" ma:index="53" nillable="true" ma:taxonomy="true" ma:internalName="l3ddcbf70d1346efa991b9cec7ac2488" ma:taxonomyFieldName="OsfiSupervisoryAreaMM" ma:displayName="Supervisory Area" ma:readOnly="true" ma:fieldId="{53ddcbf7-0d13-46ef-a991-b9cec7ac2488}" ma:sspId="f7cfa73b-c952-4f84-be9f-6ced85f31ca3" ma:termSetId="d44da03d-3238-4a7c-aef4-370c87409f9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f7cfa73b-c952-4f84-be9f-6ced85f31ca3" ContentTypeId="0x0101004C081EED9C90B54F98FF06E55CA4DAAAF03F"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0EA609D67F63B4482B56AF0CFCDA8CF" ma:contentTypeVersion="2" ma:contentTypeDescription="Create a new document." ma:contentTypeScope="" ma:versionID="b84fc56b2206989058461e282e327472">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933ce87bfcf8c8c05ab3531d2740004c"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Props1.xml><?xml version="1.0" encoding="utf-8"?>
<ds:datastoreItem xmlns:ds="http://schemas.openxmlformats.org/officeDocument/2006/customXml" ds:itemID="{099BD3F7-11E8-4A34-9735-2BF37AD467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a7e35f-036f-43ba-9bd6-dfccb735f6f0"/>
    <ds:schemaRef ds:uri="b73fe759-8729-4fda-8521-02819c14b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16E6F9-B01D-4927-AA0A-5A0DF9400D29}">
  <ds:schemaRefs>
    <ds:schemaRef ds:uri="Microsoft.SharePoint.Taxonomy.ContentTypeSync"/>
  </ds:schemaRefs>
</ds:datastoreItem>
</file>

<file path=customXml/itemProps3.xml><?xml version="1.0" encoding="utf-8"?>
<ds:datastoreItem xmlns:ds="http://schemas.openxmlformats.org/officeDocument/2006/customXml" ds:itemID="{53F90F56-1001-4D14-AB60-312BF841B0C4}">
  <ds:schemaRefs>
    <ds:schemaRef ds:uri="http://schemas.microsoft.com/sharepoint/v3/contenttype/forms"/>
  </ds:schemaRefs>
</ds:datastoreItem>
</file>

<file path=customXml/itemProps4.xml><?xml version="1.0" encoding="utf-8"?>
<ds:datastoreItem xmlns:ds="http://schemas.openxmlformats.org/officeDocument/2006/customXml" ds:itemID="{8B0FDB4E-8807-4371-82F6-3675524EC229}"/>
</file>

<file path=customXml/itemProps5.xml><?xml version="1.0" encoding="utf-8"?>
<ds:datastoreItem xmlns:ds="http://schemas.openxmlformats.org/officeDocument/2006/customXml" ds:itemID="{42E12A18-5734-4506-9F2F-5A39C59DD876}">
  <ds:schemaRefs>
    <ds:schemaRef ds:uri="http://purl.org/dc/elements/1.1/"/>
    <ds:schemaRef ds:uri="http://www.w3.org/XML/1998/namespace"/>
    <ds:schemaRef ds:uri="http://schemas.openxmlformats.org/package/2006/metadata/core-properties"/>
    <ds:schemaRef ds:uri="http://purl.org/dc/dcmitype/"/>
    <ds:schemaRef ds:uri="http://schemas.microsoft.com/sharepoint/v3"/>
    <ds:schemaRef ds:uri="http://purl.org/dc/terms/"/>
    <ds:schemaRef ds:uri="http://schemas.microsoft.com/office/infopath/2007/PartnerControls"/>
    <ds:schemaRef ds:uri="http://schemas.microsoft.com/office/2006/documentManagement/types"/>
    <ds:schemaRef ds:uri="b73fe759-8729-4fda-8521-02819c14bfcb"/>
    <ds:schemaRef ds:uri="f5a7e35f-036f-43ba-9bd6-dfccb735f6f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COVER</vt:lpstr>
      <vt:lpstr>10.200</vt:lpstr>
      <vt:lpstr>10.250</vt:lpstr>
      <vt:lpstr>10.300</vt:lpstr>
      <vt:lpstr>10.500</vt:lpstr>
      <vt:lpstr>20.400</vt:lpstr>
      <vt:lpstr>20.500</vt:lpstr>
      <vt:lpstr>30.100</vt:lpstr>
      <vt:lpstr>30.200</vt:lpstr>
      <vt:lpstr>30.300</vt:lpstr>
      <vt:lpstr>30.400</vt:lpstr>
      <vt:lpstr>30.500</vt:lpstr>
      <vt:lpstr>30.600</vt:lpstr>
      <vt:lpstr>40.100</vt:lpstr>
      <vt:lpstr>40.200</vt:lpstr>
      <vt:lpstr>40.300</vt:lpstr>
      <vt:lpstr>50.200</vt:lpstr>
      <vt:lpstr>50.300</vt:lpstr>
      <vt:lpstr>50.400</vt:lpstr>
      <vt:lpstr>50.500</vt:lpstr>
      <vt:lpstr>60.010</vt:lpstr>
      <vt:lpstr>60.020</vt:lpstr>
      <vt:lpstr>60.030</vt:lpstr>
      <vt:lpstr>60.100</vt:lpstr>
      <vt:lpstr>60.200</vt:lpstr>
      <vt:lpstr>60.300</vt:lpstr>
      <vt:lpstr>60.400</vt:lpstr>
      <vt:lpstr>60.500</vt:lpstr>
      <vt:lpstr>70.100</vt:lpstr>
      <vt:lpstr>70.200</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Life Insurance Capital Adequacy Test - Annual Supplement Return (Final)</dc:title>
  <dc:creator>re-webmaster@osfi-bsif.gc.ca</dc:creator>
  <cp:lastModifiedBy>Szeto, Lily </cp:lastModifiedBy>
  <cp:lastPrinted>2019-03-14T14:47:50Z</cp:lastPrinted>
  <dcterms:created xsi:type="dcterms:W3CDTF">2016-06-17T20:15:59Z</dcterms:created>
  <dcterms:modified xsi:type="dcterms:W3CDTF">2022-07-12T13:12:34Z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fiBusinessProcess">
    <vt:lpwstr>182</vt:lpwstr>
  </property>
  <property fmtid="{D5CDD505-2E9C-101B-9397-08002B2CF9AE}" pid="3" name="p213ed7f1c384e76b1e6db419627f072">
    <vt:lpwstr/>
  </property>
  <property fmtid="{D5CDD505-2E9C-101B-9397-08002B2CF9AE}" pid="4" name="OsfiIndustryType">
    <vt:lpwstr>31;#Insurance|30635973-e9d2-43e2-a5d4-ee38d3a9f4ad;#230;#Life|10f638d7-70e8-45a8-9b2e-f676ce524b50</vt:lpwstr>
  </property>
  <property fmtid="{D5CDD505-2E9C-101B-9397-08002B2CF9AE}" pid="5" name="OsfiSubProgram">
    <vt:lpwstr>41</vt:lpwstr>
  </property>
  <property fmtid="{D5CDD505-2E9C-101B-9397-08002B2CF9AE}" pid="6" name="ContentTypeId">
    <vt:lpwstr>0x01010050EA609D67F63B4482B56AF0CFCDA8CF</vt:lpwstr>
  </property>
  <property fmtid="{D5CDD505-2E9C-101B-9397-08002B2CF9AE}" pid="7" name="OsfiFITopics">
    <vt:lpwstr>1738;#Life Insurance Capital Adequacy Test (LICAT)|7e0152d0-b2a7-4736-8926-c4b08cbc5b6b;#233;#Accounting|449aa3df-d324-45d0-96fc-2dc7f2f41721;#1983;#Insurance Contracts|6152141a-af88-47ee-891d-8246bd86b303;#1982;#IFRS 17 Insurance Contracts Implementation|3ab77751-de5e-408a-bc28-1d5cc441e15c</vt:lpwstr>
  </property>
  <property fmtid="{D5CDD505-2E9C-101B-9397-08002B2CF9AE}" pid="8" name="OsfiSecondaryRegulations">
    <vt:lpwstr/>
  </property>
  <property fmtid="{D5CDD505-2E9C-101B-9397-08002B2CF9AE}" pid="9" name="OsfiPAA">
    <vt:lpwstr>2</vt:lpwstr>
  </property>
  <property fmtid="{D5CDD505-2E9C-101B-9397-08002B2CF9AE}" pid="10" name="OsfiSecondaryOSFIGuidance">
    <vt:lpwstr/>
  </property>
  <property fmtid="{D5CDD505-2E9C-101B-9397-08002B2CF9AE}" pid="11" name="OsfiFunction">
    <vt:lpwstr>3</vt:lpwstr>
  </property>
  <property fmtid="{D5CDD505-2E9C-101B-9397-08002B2CF9AE}" pid="12" name="OsfiSubFunction">
    <vt:lpwstr>42</vt:lpwstr>
  </property>
  <property fmtid="{D5CDD505-2E9C-101B-9397-08002B2CF9AE}" pid="13" name="_dlc_DocIdItemGuid">
    <vt:lpwstr>fbeb9812-b198-4431-90b4-53cf58b5757a</vt:lpwstr>
  </property>
  <property fmtid="{D5CDD505-2E9C-101B-9397-08002B2CF9AE}" pid="14" name="OsfiCostCentre">
    <vt:lpwstr>481</vt:lpwstr>
  </property>
  <property fmtid="{D5CDD505-2E9C-101B-9397-08002B2CF9AE}" pid="15" name="OsfiGuidanceCategory">
    <vt:lpwstr>952</vt:lpwstr>
  </property>
  <property fmtid="{D5CDD505-2E9C-101B-9397-08002B2CF9AE}" pid="16" name="OsfiInstrumentType">
    <vt:lpwstr>687</vt:lpwstr>
  </property>
  <property fmtid="{D5CDD505-2E9C-101B-9397-08002B2CF9AE}" pid="17" name="OsfiOSFIGuidance">
    <vt:lpwstr>935</vt:lpwstr>
  </property>
  <property fmtid="{D5CDD505-2E9C-101B-9397-08002B2CF9AE}" pid="18" name="OsfiSecondaryActsandSections">
    <vt:lpwstr/>
  </property>
  <property fmtid="{D5CDD505-2E9C-101B-9397-08002B2CF9AE}" pid="19" name="OsfiFIExternalOrganization">
    <vt:lpwstr/>
  </property>
  <property fmtid="{D5CDD505-2E9C-101B-9397-08002B2CF9AE}" pid="20" name="OsfiFiscalPeriod">
    <vt:lpwstr/>
  </property>
  <property fmtid="{D5CDD505-2E9C-101B-9397-08002B2CF9AE}" pid="21" name="_docset_NoMedatataSyncRequired">
    <vt:lpwstr>False</vt:lpwstr>
  </property>
  <property fmtid="{D5CDD505-2E9C-101B-9397-08002B2CF9AE}" pid="22" name="OsfiPrimaryActandSection">
    <vt:lpwstr/>
  </property>
  <property fmtid="{D5CDD505-2E9C-101B-9397-08002B2CF9AE}" pid="23" name="OsfiFIStandards">
    <vt:lpwstr/>
  </property>
  <property fmtid="{D5CDD505-2E9C-101B-9397-08002B2CF9AE}" pid="24" name="OsfiRegulations">
    <vt:lpwstr/>
  </property>
  <property fmtid="{D5CDD505-2E9C-101B-9397-08002B2CF9AE}" pid="25" name="OsfiReturnType">
    <vt:lpwstr>1183</vt:lpwstr>
  </property>
  <property fmtid="{D5CDD505-2E9C-101B-9397-08002B2CF9AE}" pid="26" name="Order">
    <vt:r8>654600</vt:r8>
  </property>
  <property fmtid="{D5CDD505-2E9C-101B-9397-08002B2CF9AE}" pid="27" name="xd_Signature">
    <vt:bool>false</vt:bool>
  </property>
  <property fmtid="{D5CDD505-2E9C-101B-9397-08002B2CF9AE}" pid="28" name="xd_ProgID">
    <vt:lpwstr/>
  </property>
  <property fmtid="{D5CDD505-2E9C-101B-9397-08002B2CF9AE}" pid="29" name="VariationsItemGroupID">
    <vt:lpwstr>ab775f3e-e701-4003-b820-8f1fe8c98748</vt:lpwstr>
  </property>
  <property fmtid="{D5CDD505-2E9C-101B-9397-08002B2CF9AE}" pid="30" name="TemplateUrl">
    <vt:lpwstr/>
  </property>
  <property fmtid="{D5CDD505-2E9C-101B-9397-08002B2CF9AE}" pid="31" name="b68f0f40a9244f46b7ca0f5019c2a784">
    <vt:lpwstr>1.1.1 Risk Assessment and Intervention|a694271e-cd62-469f-9658-7f38260ca444</vt:lpwstr>
  </property>
  <property fmtid="{D5CDD505-2E9C-101B-9397-08002B2CF9AE}" pid="32" name="OsfiFIName">
    <vt:lpwstr/>
  </property>
  <property fmtid="{D5CDD505-2E9C-101B-9397-08002B2CF9AE}" pid="33" name="OsfiSupervisoryAreaMM">
    <vt:lpwstr/>
  </property>
  <property fmtid="{D5CDD505-2E9C-101B-9397-08002B2CF9AE}" pid="34" name="OsfiInformationProvider">
    <vt:lpwstr/>
  </property>
  <property fmtid="{D5CDD505-2E9C-101B-9397-08002B2CF9AE}" pid="35" name="_SourceUrl">
    <vt:lpwstr/>
  </property>
  <property fmtid="{D5CDD505-2E9C-101B-9397-08002B2CF9AE}" pid="36" name="_SharedFileIndex">
    <vt:lpwstr/>
  </property>
</Properties>
</file>